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240" yWindow="465" windowWidth="20730" windowHeight="11760" activeTab="2"/>
  </bookViews>
  <sheets>
    <sheet name="setUp" sheetId="1" r:id="rId1"/>
    <sheet name="Overview " sheetId="6" r:id="rId2"/>
    <sheet name="Entry_Ind" sheetId="2" r:id="rId3"/>
    <sheet name="Entry_Team" sheetId="5" r:id="rId4"/>
    <sheet name="processing_ind" sheetId="3" state="hidden" r:id="rId5"/>
    <sheet name="processing_tem" sheetId="4" state="hidden" r:id="rId6"/>
    <sheet name="Sheet1" sheetId="7" r:id="rId7"/>
  </sheets>
  <definedNames>
    <definedName name="Catagory">setUp!$L$7:$L$15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Q19" i="1" l="1"/>
  <c r="F31" i="2"/>
  <c r="F32" i="2"/>
  <c r="F33" i="2"/>
  <c r="N19" i="1" l="1"/>
  <c r="O19" i="1"/>
  <c r="P19" i="1"/>
  <c r="M19" i="1"/>
  <c r="L21" i="1"/>
  <c r="L22" i="1"/>
  <c r="L23" i="1"/>
  <c r="L24" i="1"/>
  <c r="L25" i="1"/>
  <c r="L26" i="1"/>
  <c r="L20" i="1"/>
  <c r="M16" i="6"/>
  <c r="E4" i="3"/>
  <c r="E5" i="3"/>
  <c r="E6" i="3"/>
  <c r="E7" i="3"/>
  <c r="I7" i="3" s="1"/>
  <c r="E8" i="3"/>
  <c r="E9" i="3"/>
  <c r="G9" i="3" s="1"/>
  <c r="E10" i="3"/>
  <c r="E11" i="3"/>
  <c r="E12" i="3"/>
  <c r="E13" i="3"/>
  <c r="H13" i="3" s="1"/>
  <c r="E14" i="3"/>
  <c r="E15" i="3"/>
  <c r="E16" i="3"/>
  <c r="E17" i="3"/>
  <c r="Q17" i="3" s="1"/>
  <c r="E18" i="3"/>
  <c r="E19" i="3"/>
  <c r="E20" i="3"/>
  <c r="E21" i="3"/>
  <c r="H21" i="3" s="1"/>
  <c r="E22" i="3"/>
  <c r="E23" i="3"/>
  <c r="E24" i="3"/>
  <c r="E25" i="3"/>
  <c r="R25" i="3" s="1"/>
  <c r="E26" i="3"/>
  <c r="E27" i="3"/>
  <c r="E28" i="3"/>
  <c r="E29" i="3"/>
  <c r="F29" i="3" s="1"/>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F5" i="2"/>
  <c r="D4" i="3"/>
  <c r="U5" i="2"/>
  <c r="F6" i="2"/>
  <c r="D5" i="3"/>
  <c r="U6" i="2"/>
  <c r="F7" i="2"/>
  <c r="F8" i="2"/>
  <c r="D7" i="3" s="1"/>
  <c r="U8" i="2" s="1"/>
  <c r="F9" i="2"/>
  <c r="D8" i="3" s="1"/>
  <c r="U9" i="2" s="1"/>
  <c r="F10" i="2"/>
  <c r="D9" i="3" s="1"/>
  <c r="U10" i="2" s="1"/>
  <c r="F11" i="2"/>
  <c r="D10" i="3" s="1"/>
  <c r="U11" i="2" s="1"/>
  <c r="F12" i="2"/>
  <c r="D11" i="3"/>
  <c r="U12" i="2" s="1"/>
  <c r="F13" i="2"/>
  <c r="D12" i="3" s="1"/>
  <c r="U13" i="2" s="1"/>
  <c r="F14" i="2"/>
  <c r="D13" i="3" s="1"/>
  <c r="U14" i="2" s="1"/>
  <c r="F15" i="2"/>
  <c r="D14" i="3" s="1"/>
  <c r="U15" i="2" s="1"/>
  <c r="F16" i="2"/>
  <c r="D15" i="3"/>
  <c r="U16" i="2" s="1"/>
  <c r="F17" i="2"/>
  <c r="D16" i="3" s="1"/>
  <c r="U17" i="2" s="1"/>
  <c r="F18" i="2"/>
  <c r="D17" i="3" s="1"/>
  <c r="U18" i="2" s="1"/>
  <c r="F19" i="2"/>
  <c r="D18" i="3" s="1"/>
  <c r="U19" i="2" s="1"/>
  <c r="F20" i="2"/>
  <c r="D19" i="3"/>
  <c r="U20" i="2" s="1"/>
  <c r="F21" i="2"/>
  <c r="D20" i="3" s="1"/>
  <c r="U21" i="2" s="1"/>
  <c r="F22" i="2"/>
  <c r="D21" i="3" s="1"/>
  <c r="U22" i="2" s="1"/>
  <c r="F23" i="2"/>
  <c r="D22" i="3" s="1"/>
  <c r="U23" i="2" s="1"/>
  <c r="F24" i="2"/>
  <c r="D23" i="3"/>
  <c r="U24" i="2" s="1"/>
  <c r="F25" i="2"/>
  <c r="D24" i="3" s="1"/>
  <c r="U25" i="2" s="1"/>
  <c r="F26" i="2"/>
  <c r="D25" i="3" s="1"/>
  <c r="U26" i="2" s="1"/>
  <c r="F27" i="2"/>
  <c r="D26" i="3" s="1"/>
  <c r="U27" i="2" s="1"/>
  <c r="F28" i="2"/>
  <c r="D27" i="3"/>
  <c r="U28" i="2" s="1"/>
  <c r="F29" i="2"/>
  <c r="D28" i="3" s="1"/>
  <c r="U29" i="2" s="1"/>
  <c r="F30" i="2"/>
  <c r="D29" i="3"/>
  <c r="U30" i="2" s="1"/>
  <c r="D30" i="3"/>
  <c r="U31" i="2" s="1"/>
  <c r="D31" i="3"/>
  <c r="U32" i="2" s="1"/>
  <c r="D32" i="3"/>
  <c r="U33" i="2" s="1"/>
  <c r="F34" i="2"/>
  <c r="D33" i="3"/>
  <c r="U34" i="2" s="1"/>
  <c r="F35" i="2"/>
  <c r="D34" i="3"/>
  <c r="U35" i="2"/>
  <c r="F36" i="2"/>
  <c r="D35" i="3"/>
  <c r="U36" i="2"/>
  <c r="F37" i="2"/>
  <c r="D36" i="3"/>
  <c r="U37" i="2"/>
  <c r="F38" i="2"/>
  <c r="D37" i="3"/>
  <c r="U38" i="2" s="1"/>
  <c r="F39" i="2"/>
  <c r="D38" i="3"/>
  <c r="U39" i="2"/>
  <c r="F40" i="2"/>
  <c r="D39" i="3"/>
  <c r="U40" i="2"/>
  <c r="F41" i="2"/>
  <c r="D40" i="3"/>
  <c r="U41" i="2"/>
  <c r="F42" i="2"/>
  <c r="D41" i="3"/>
  <c r="U42" i="2" s="1"/>
  <c r="F43" i="2"/>
  <c r="D42" i="3"/>
  <c r="U43" i="2"/>
  <c r="F44" i="2"/>
  <c r="D43" i="3"/>
  <c r="U44" i="2"/>
  <c r="F45" i="2"/>
  <c r="D44" i="3"/>
  <c r="U45" i="2"/>
  <c r="F46" i="2"/>
  <c r="D45" i="3"/>
  <c r="U46" i="2" s="1"/>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E4" i="4"/>
  <c r="R4" i="4" s="1"/>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J4" i="4"/>
  <c r="L4" i="4"/>
  <c r="K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s="1"/>
  <c r="B4" i="3"/>
  <c r="C4" i="3"/>
  <c r="V5" i="2"/>
  <c r="B5" i="3"/>
  <c r="C5" i="3"/>
  <c r="V6" i="2"/>
  <c r="B6" i="3"/>
  <c r="C6" i="3"/>
  <c r="V7" i="2"/>
  <c r="B7" i="3"/>
  <c r="C7" i="3" s="1"/>
  <c r="B8" i="3"/>
  <c r="C8" i="3" s="1"/>
  <c r="B9" i="3"/>
  <c r="C9" i="3" s="1"/>
  <c r="B10" i="3"/>
  <c r="C10" i="3"/>
  <c r="N10" i="3" s="1"/>
  <c r="B11" i="3"/>
  <c r="C11" i="3" s="1"/>
  <c r="B12" i="3"/>
  <c r="C12" i="3"/>
  <c r="V13" i="2" s="1"/>
  <c r="B14" i="3"/>
  <c r="C14" i="3" s="1"/>
  <c r="B15" i="3"/>
  <c r="C15" i="3"/>
  <c r="Q15" i="3" s="1"/>
  <c r="B16" i="3"/>
  <c r="C16" i="3" s="1"/>
  <c r="B17" i="3"/>
  <c r="C17" i="3"/>
  <c r="V18" i="2" s="1"/>
  <c r="B18" i="3"/>
  <c r="C18" i="3" s="1"/>
  <c r="B19" i="3"/>
  <c r="C19" i="3"/>
  <c r="M19" i="3" s="1"/>
  <c r="B20" i="3"/>
  <c r="C20" i="3" s="1"/>
  <c r="B21" i="3"/>
  <c r="C21" i="3"/>
  <c r="V22" i="2" s="1"/>
  <c r="B22" i="3"/>
  <c r="C22" i="3" s="1"/>
  <c r="B23" i="3"/>
  <c r="C23" i="3"/>
  <c r="N23" i="3" s="1"/>
  <c r="B24" i="3"/>
  <c r="C24" i="3" s="1"/>
  <c r="B25" i="3"/>
  <c r="C25" i="3"/>
  <c r="V26" i="2" s="1"/>
  <c r="B26" i="3"/>
  <c r="C26" i="3" s="1"/>
  <c r="B27" i="3"/>
  <c r="C27" i="3"/>
  <c r="Q27" i="3" s="1"/>
  <c r="B28" i="3"/>
  <c r="C28" i="3" s="1"/>
  <c r="B29" i="3"/>
  <c r="C29" i="3"/>
  <c r="V30" i="2" s="1"/>
  <c r="B30" i="3"/>
  <c r="C30" i="3" s="1"/>
  <c r="B31" i="3"/>
  <c r="C31" i="3" s="1"/>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Q41" i="3"/>
  <c r="K29" i="3"/>
  <c r="M150" i="3"/>
  <c r="M146" i="3"/>
  <c r="M142" i="3"/>
  <c r="M138" i="3"/>
  <c r="M134" i="3"/>
  <c r="M130" i="3"/>
  <c r="H126" i="3"/>
  <c r="G110" i="3"/>
  <c r="F102" i="3"/>
  <c r="I98" i="3"/>
  <c r="I3" i="3"/>
  <c r="J149" i="3"/>
  <c r="J109" i="3"/>
  <c r="K85" i="3"/>
  <c r="N53" i="3"/>
  <c r="J133" i="3"/>
  <c r="J93" i="3"/>
  <c r="N77" i="3"/>
  <c r="I45" i="3"/>
  <c r="J141" i="3"/>
  <c r="N117" i="3"/>
  <c r="N61" i="3"/>
  <c r="N82" i="3"/>
  <c r="Q50"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R149" i="3"/>
  <c r="R141" i="3"/>
  <c r="R133" i="3"/>
  <c r="R125" i="3"/>
  <c r="P122" i="3"/>
  <c r="R106" i="3"/>
  <c r="J90" i="3"/>
  <c r="M82" i="3"/>
  <c r="F61" i="3"/>
  <c r="J49"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I28" i="3"/>
  <c r="P28" i="3"/>
  <c r="F28" i="3"/>
  <c r="H28" i="3"/>
  <c r="R28" i="3"/>
  <c r="F20" i="3"/>
  <c r="J20" i="3"/>
  <c r="G20" i="3"/>
  <c r="K20" i="3"/>
  <c r="H20" i="3"/>
  <c r="I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G23" i="3"/>
  <c r="H23" i="3"/>
  <c r="L23" i="3"/>
  <c r="I23" i="3"/>
  <c r="J23" i="3"/>
  <c r="F23" i="3"/>
  <c r="G15" i="3"/>
  <c r="K15" i="3"/>
  <c r="H15" i="3"/>
  <c r="P15" i="3"/>
  <c r="I15" i="3"/>
  <c r="R15" i="3"/>
  <c r="F15"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J30" i="3"/>
  <c r="G30" i="3"/>
  <c r="I26" i="3"/>
  <c r="H26" i="3"/>
  <c r="K26" i="3"/>
  <c r="H22" i="3"/>
  <c r="I22" i="3"/>
  <c r="M22" i="3"/>
  <c r="F22" i="3"/>
  <c r="G22" i="3"/>
  <c r="K22" i="3"/>
  <c r="H18" i="3"/>
  <c r="I18" i="3"/>
  <c r="F18" i="3"/>
  <c r="G18" i="3"/>
  <c r="H14" i="3"/>
  <c r="I14" i="3"/>
  <c r="M14" i="3"/>
  <c r="F14" i="3"/>
  <c r="G14" i="3"/>
  <c r="R14" i="3"/>
  <c r="H10" i="3"/>
  <c r="I10" i="3"/>
  <c r="R10" i="3"/>
  <c r="F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G24" i="3"/>
  <c r="M24" i="3"/>
  <c r="H24" i="3"/>
  <c r="I24" i="3"/>
  <c r="Q24" i="3"/>
  <c r="F16" i="3"/>
  <c r="R16" i="3"/>
  <c r="G16" i="3"/>
  <c r="L16" i="3"/>
  <c r="K148" i="3"/>
  <c r="O144" i="3"/>
  <c r="G144" i="3"/>
  <c r="K140" i="3"/>
  <c r="O136" i="3"/>
  <c r="O132" i="3"/>
  <c r="O128" i="3"/>
  <c r="G128" i="3"/>
  <c r="K124" i="3"/>
  <c r="O120" i="3"/>
  <c r="K120" i="3"/>
  <c r="G120" i="3"/>
  <c r="K116" i="3"/>
  <c r="I112" i="3"/>
  <c r="H108" i="3"/>
  <c r="L104" i="3"/>
  <c r="L88" i="3"/>
  <c r="R76" i="3"/>
  <c r="G76" i="3"/>
  <c r="P72" i="3"/>
  <c r="K68" i="3"/>
  <c r="N40"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F27" i="3"/>
  <c r="G27" i="3"/>
  <c r="M27" i="3"/>
  <c r="I27" i="3"/>
  <c r="G19" i="3"/>
  <c r="H19" i="3"/>
  <c r="L19" i="3"/>
  <c r="F19" i="3"/>
  <c r="N19" i="3"/>
  <c r="I19" i="3"/>
  <c r="R19" i="3"/>
  <c r="G11" i="3"/>
  <c r="H11" i="3"/>
  <c r="F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N29" i="3"/>
  <c r="R29" i="3"/>
  <c r="Q29" i="3"/>
  <c r="H29" i="3"/>
  <c r="P29" i="3"/>
  <c r="I25" i="3"/>
  <c r="F25" i="3"/>
  <c r="J25" i="3"/>
  <c r="G25" i="3"/>
  <c r="O25" i="3"/>
  <c r="K25" i="3"/>
  <c r="L25" i="3"/>
  <c r="Q21" i="3"/>
  <c r="F21" i="3"/>
  <c r="R21" i="3"/>
  <c r="K21" i="3"/>
  <c r="P21" i="3"/>
  <c r="I17" i="3"/>
  <c r="F17" i="3"/>
  <c r="J17" i="3"/>
  <c r="G17" i="3"/>
  <c r="O17" i="3"/>
  <c r="K17" i="3"/>
  <c r="L17" i="3"/>
  <c r="F13" i="3"/>
  <c r="N13" i="3"/>
  <c r="I9" i="3"/>
  <c r="F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I29" i="3"/>
  <c r="F26" i="3"/>
  <c r="H16" i="3"/>
  <c r="I11" i="3"/>
  <c r="J6" i="3"/>
  <c r="P3" i="3"/>
  <c r="K3" i="3"/>
  <c r="O3" i="3"/>
  <c r="F3" i="3"/>
  <c r="N3" i="3"/>
  <c r="H3" i="3"/>
  <c r="J3" i="3"/>
  <c r="R3" i="3"/>
  <c r="L3" i="3"/>
  <c r="G3" i="3"/>
  <c r="Q3" i="3"/>
  <c r="M3" i="3"/>
  <c r="I4" i="4" l="1"/>
  <c r="P4" i="4"/>
  <c r="N4" i="4"/>
  <c r="M4" i="4"/>
  <c r="O4" i="4"/>
  <c r="H4" i="4"/>
  <c r="F4" i="4"/>
  <c r="Q4" i="4"/>
  <c r="G4" i="4"/>
  <c r="V9" i="2"/>
  <c r="J8" i="3"/>
  <c r="K8" i="3"/>
  <c r="H8" i="3"/>
  <c r="Q8" i="3"/>
  <c r="R8" i="3"/>
  <c r="L8" i="3"/>
  <c r="F8" i="3"/>
  <c r="M8" i="3"/>
  <c r="N8" i="3"/>
  <c r="O8" i="3"/>
  <c r="I8" i="3"/>
  <c r="G8" i="3"/>
  <c r="F7" i="3"/>
  <c r="L7" i="3"/>
  <c r="H7" i="3"/>
  <c r="J7" i="3"/>
  <c r="G7" i="3"/>
  <c r="N7" i="3"/>
  <c r="H9" i="3"/>
  <c r="M13" i="3"/>
  <c r="P17" i="3"/>
  <c r="R17" i="3"/>
  <c r="O21" i="3"/>
  <c r="N21" i="3"/>
  <c r="M21" i="3"/>
  <c r="P25" i="3"/>
  <c r="Q25" i="3"/>
  <c r="O29" i="3"/>
  <c r="L29" i="3"/>
  <c r="J29" i="3"/>
  <c r="G21" i="3"/>
  <c r="G13" i="3"/>
  <c r="I13" i="3"/>
  <c r="H17" i="3"/>
  <c r="N17" i="3"/>
  <c r="M17" i="3"/>
  <c r="L21" i="3"/>
  <c r="J21" i="3"/>
  <c r="I21" i="3"/>
  <c r="H25" i="3"/>
  <c r="N25" i="3"/>
  <c r="M25" i="3"/>
  <c r="M29" i="3"/>
  <c r="G29" i="3"/>
  <c r="M14" i="6"/>
  <c r="M18" i="6" s="1"/>
  <c r="R9" i="3"/>
  <c r="V27" i="2"/>
  <c r="J26" i="3"/>
  <c r="Q26" i="3"/>
  <c r="O26" i="3"/>
  <c r="R26" i="3"/>
  <c r="N26" i="3"/>
  <c r="L26" i="3"/>
  <c r="M26" i="3"/>
  <c r="P26" i="3"/>
  <c r="V19" i="2"/>
  <c r="Q18" i="3"/>
  <c r="O18" i="3"/>
  <c r="N18" i="3"/>
  <c r="P18" i="3"/>
  <c r="J18" i="3"/>
  <c r="M18" i="3"/>
  <c r="K18" i="3"/>
  <c r="L18" i="3"/>
  <c r="Q9" i="3"/>
  <c r="R18" i="3"/>
  <c r="O24" i="3"/>
  <c r="V25" i="2"/>
  <c r="R24" i="3"/>
  <c r="L24" i="3"/>
  <c r="P24" i="3"/>
  <c r="J24" i="3"/>
  <c r="K24" i="3"/>
  <c r="N24" i="3"/>
  <c r="J16" i="3"/>
  <c r="V17" i="2"/>
  <c r="N16" i="3"/>
  <c r="O16" i="3"/>
  <c r="Q16" i="3"/>
  <c r="M16" i="3"/>
  <c r="K16" i="3"/>
  <c r="P16" i="3"/>
  <c r="O7" i="3"/>
  <c r="Q7" i="3"/>
  <c r="M7" i="3"/>
  <c r="V8" i="2"/>
  <c r="K7" i="3"/>
  <c r="P7" i="3"/>
  <c r="R7" i="3"/>
  <c r="N28" i="3"/>
  <c r="Q28" i="3"/>
  <c r="M28" i="3"/>
  <c r="K28" i="3"/>
  <c r="J28" i="3"/>
  <c r="V29" i="2"/>
  <c r="L28" i="3"/>
  <c r="O28" i="3"/>
  <c r="R20" i="3"/>
  <c r="L20" i="3"/>
  <c r="V21" i="2"/>
  <c r="P20" i="3"/>
  <c r="M20" i="3"/>
  <c r="N20" i="3"/>
  <c r="O20" i="3"/>
  <c r="Q20" i="3"/>
  <c r="J11" i="3"/>
  <c r="P11" i="3"/>
  <c r="M11" i="3"/>
  <c r="V12" i="2"/>
  <c r="L11" i="3"/>
  <c r="N11" i="3"/>
  <c r="K11" i="3"/>
  <c r="Q11" i="3"/>
  <c r="O11" i="3"/>
  <c r="R11" i="3"/>
  <c r="K13" i="3"/>
  <c r="V14" i="2"/>
  <c r="O13" i="3"/>
  <c r="J13" i="3"/>
  <c r="Q13" i="3"/>
  <c r="R13" i="3"/>
  <c r="L13" i="3"/>
  <c r="P13" i="3"/>
  <c r="V10" i="2"/>
  <c r="O9" i="3"/>
  <c r="M9" i="3"/>
  <c r="K9" i="3"/>
  <c r="J9" i="3"/>
  <c r="L9" i="3"/>
  <c r="N9" i="3"/>
  <c r="P9" i="3"/>
  <c r="V31" i="2"/>
  <c r="O30" i="3"/>
  <c r="P30" i="3"/>
  <c r="L30" i="3"/>
  <c r="N30" i="3"/>
  <c r="V23" i="2"/>
  <c r="N22" i="3"/>
  <c r="J22" i="3"/>
  <c r="L22" i="3"/>
  <c r="Q22" i="3"/>
  <c r="O22" i="3"/>
  <c r="P22" i="3"/>
  <c r="R22" i="3"/>
  <c r="V15" i="2"/>
  <c r="J14" i="3"/>
  <c r="N14" i="3"/>
  <c r="K14" i="3"/>
  <c r="L14" i="3"/>
  <c r="Q14" i="3"/>
  <c r="O14" i="3"/>
  <c r="P14" i="3"/>
  <c r="J19" i="3"/>
  <c r="O19" i="3"/>
  <c r="L27" i="3"/>
  <c r="Q10" i="3"/>
  <c r="L10" i="3"/>
  <c r="P19" i="3"/>
  <c r="K19" i="3"/>
  <c r="R27" i="3"/>
  <c r="K27" i="3"/>
  <c r="K10" i="3"/>
  <c r="M10" i="3"/>
  <c r="M15" i="3"/>
  <c r="O15" i="3"/>
  <c r="R23" i="3"/>
  <c r="P23" i="3"/>
  <c r="K23" i="3"/>
  <c r="N27" i="3"/>
  <c r="P8" i="3"/>
  <c r="V28" i="2"/>
  <c r="V24" i="2"/>
  <c r="V20" i="2"/>
  <c r="V16" i="2"/>
  <c r="V11" i="2"/>
  <c r="Q30" i="3"/>
  <c r="P27" i="3"/>
  <c r="O10" i="3"/>
  <c r="J10" i="3"/>
  <c r="P10" i="3"/>
  <c r="J15" i="3"/>
  <c r="L15" i="3"/>
  <c r="Q23" i="3"/>
  <c r="Q19" i="3"/>
  <c r="J27" i="3"/>
  <c r="N15" i="3"/>
  <c r="O23" i="3"/>
  <c r="P31" i="3"/>
  <c r="F31" i="3"/>
  <c r="J31" i="3"/>
  <c r="H31" i="3"/>
  <c r="G31" i="3"/>
  <c r="V32" i="2"/>
  <c r="I31" i="3"/>
  <c r="N31" i="3"/>
  <c r="K31" i="3"/>
  <c r="R31" i="3"/>
  <c r="M31" i="3"/>
  <c r="L31" i="3"/>
  <c r="Q31" i="3"/>
  <c r="O31" i="3"/>
  <c r="K30" i="3"/>
  <c r="F30" i="3"/>
  <c r="H30" i="3"/>
  <c r="R30"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<sst xmlns="http://schemas.openxmlformats.org/spreadsheetml/2006/main" count="159" uniqueCount="114">
  <si>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</si>
  <si>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</si>
  <si>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</si>
  <si>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</si>
  <si>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</si>
  <si>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</si>
  <si>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</si>
  <si>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</si>
  <si>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</si>
  <si>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</si>
  <si>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</si>
  <si>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</si>
  <si>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</si>
  <si>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</si>
  <si>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</si>
  <si>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</si>
  <si>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</si>
  <si>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</si>
  <si>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</si>
  <si>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</si>
  <si>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</si>
  <si>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</si>
  <si>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</si>
  <si>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</si>
  <si>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</si>
  <si>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</si>
  <si>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</si>
  <si>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</si>
  <si>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</si>
  <si>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</si>
  <si>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</si>
  <si>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</si>
  <si>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</si>
  <si>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</si>
  <si>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</si>
  <si>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</si>
  <si>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</si>
  <si>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</si>
  <si>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</si>
  <si>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</si>
  <si>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</si>
  <si>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</si>
  <si>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</si>
  <si>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</si>
  <si>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</si>
  <si>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</si>
  <si>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</si>
  <si>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</si>
  <si>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</si>
  <si>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</si>
  <si>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</si>
  <si>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</si>
  <si>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</si>
  <si>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</si>
  <si>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</si>
  <si>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</si>
  <si>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</si>
  <si>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</si>
  <si>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</si>
  <si>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</si>
  <si>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</si>
  <si>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</si>
  <si>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</si>
  <si>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</si>
  <si>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</si>
  <si>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</si>
  <si>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</si>
  <si>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</si>
  <si>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</si>
  <si>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</si>
  <si>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</si>
  <si>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</si>
  <si>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</si>
  <si>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</si>
  <si>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</si>
  <si>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</si>
  <si>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</si>
  <si>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</si>
  <si>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</si>
  <si>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</si>
  <si>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</si>
  <si>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</si>
  <si>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</si>
  <si>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</si>
  <si>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</si>
  <si>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</si>
  <si>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</si>
  <si>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</si>
  <si>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</si>
  <si>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</si>
  <si>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</si>
  <si>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</si>
  <si>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</si>
  <si>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</si>
  <si>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</si>
  <si>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</si>
  <si>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</si>
  <si>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12.5m Ropes</t>
  </si>
  <si>
    <t>200m Obs</t>
  </si>
  <si>
    <t>50m Carry</t>
  </si>
  <si>
    <t>100m Carry</t>
  </si>
  <si>
    <t>Crawley Open 2015</t>
  </si>
  <si>
    <t>28th November 2015</t>
  </si>
  <si>
    <t>Blyth LSC</t>
  </si>
  <si>
    <t>TBC</t>
  </si>
  <si>
    <t>JM</t>
  </si>
  <si>
    <t>NT</t>
  </si>
  <si>
    <t>6 x 50 Obs</t>
  </si>
  <si>
    <t>6 x 50 Free</t>
  </si>
  <si>
    <t>4 x 50 Medley</t>
  </si>
  <si>
    <t xml:space="preserve">competitors[1]=new Array(0,'TBC','TBC','1','Mi','01/01/1990');
competitors[2]=new Array(0,'TBC','TBC','1','Mi','01/01/1990');
</t>
  </si>
  <si>
    <t xml:space="preserve">solos[1]=new Array(1,21,'JM',12);
solos[2]=new Array(1,1,'JM',12);
solos[3]=new Array(1,2,'JM',12);
solos[4]=new Array(1,4,'JM',12);
solos[5]=new Array(1,30,'JM',12);
solos[6]=new Array(2,21,'Mi',12);
solos[7]=new Array(2,1,'Mi',12);
solos[8]=new Array(2,2,'Mi',12);
solos[9]=new Array(2,4,'Mi',12);
solos[10]=new Array(2,30,'Mi',12);
</t>
  </si>
  <si>
    <t xml:space="preserve">ropes[1]=new Array(1,1,21,'JM',12);
ropes[2]=new Array(2,2,21,'Mi',12);
</t>
  </si>
  <si>
    <t xml:space="preserve">teams[1]=new Array('',1,1,1,1,22,'JM',30);
teams[2]=new Array('',1,1,1,1,9,'JM',30);
teams[3]=new Array('',1,1,1,1,8,'JM',30);
teams[4]=new Array('',2,2,2,2,22,'Mi',30);
teams[5]=new Array('',2,2,2,2,9,'Mi',30);
teams[6]=new Array('',2,2,2,2,8,'Mi',30);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</si>
</sst>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8">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0" fillId="0" borderId="0" xfId="0" applyAlignment="1">
      <alignment wrapText="1"/>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6" fillId="5" borderId="2"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0" fillId="0" borderId="0" xfId="0" applyAlignment="1">
      <alignment horizontal="center"/>
    </xf>
  </cellXfs>
  <cellStyles count="3">
    <cellStyle name="Normal" xfId="0" builtinId="0"/>
    <cellStyle name="RLSS UK BLUE" xfId="1"/>
    <cellStyle name="Sport Blue" xfId="2"/>
  </cellStyles>
  <dxfs count="26">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topLeftCell="A9" workbookViewId="0">
      <selection activeCell="A27" sqref="A27:G29"/>
    </sheetView>
  </sheetViews>
  <sheetFormatPr defaultColWidth="8.85546875" defaultRowHeight="15" x14ac:dyDescent="0.25"/>
  <cols>
    <col min="1" max="1" width="5.42578125" customWidth="1"/>
    <col min="2" max="2" width="17.7109375" customWidth="1"/>
    <col min="3" max="3" width="20" customWidth="1"/>
    <col min="8" max="8" width="16.85546875" customWidth="1"/>
  </cols>
  <sheetData>
    <row r="1" spans="1:13" x14ac:dyDescent="0.2">
      <c r="B1" t="s">
        <v>0</v>
      </c>
      <c r="C1" s="2" t="s">
        <v>94</v>
      </c>
    </row>
    <row r="3" spans="1:13" x14ac:dyDescent="0.2">
      <c r="B3" t="s">
        <v>1</v>
      </c>
      <c r="C3" s="1">
        <v>16</v>
      </c>
      <c r="G3">
        <v>0</v>
      </c>
      <c r="H3" t="s">
        <v>10</v>
      </c>
      <c r="L3" t="s">
        <v>16</v>
      </c>
      <c r="M3" s="2"/>
    </row>
    <row r="4" spans="1:13" x14ac:dyDescent="0.2">
      <c r="G4">
        <v>1</v>
      </c>
      <c r="H4" t="s">
        <v>11</v>
      </c>
    </row>
    <row r="5" spans="1:13" x14ac:dyDescent="0.2">
      <c r="B5" t="s">
        <v>9</v>
      </c>
      <c r="C5" s="3">
        <v>42336</v>
      </c>
      <c r="G5">
        <v>2</v>
      </c>
      <c r="H5" t="s">
        <v>12</v>
      </c>
    </row>
    <row r="6" spans="1:13" x14ac:dyDescent="0.2">
      <c r="B6" t="s">
        <v>22</v>
      </c>
      <c r="C6" s="5">
        <v>42420</v>
      </c>
    </row>
    <row r="7" spans="1:13" x14ac:dyDescent="0.2">
      <c r="K7" t="s">
        <v>25</v>
      </c>
      <c r="L7" s="4" t="s">
        <v>26</v>
      </c>
      <c r="M7" s="4" t="s">
        <v>27</v>
      </c>
    </row>
    <row r="8" spans="1:13" x14ac:dyDescent="0.2">
      <c r="B8" t="s">
        <v>3</v>
      </c>
      <c r="C8" s="4" t="s">
        <v>78</v>
      </c>
      <c r="D8" s="4" t="s">
        <v>6</v>
      </c>
      <c r="E8" s="4" t="s">
        <v>7</v>
      </c>
      <c r="F8" s="4" t="s">
        <v>8</v>
      </c>
      <c r="G8" s="4" t="s">
        <v>93</v>
      </c>
      <c r="L8" s="4" t="s">
        <v>29</v>
      </c>
      <c r="M8" s="4" t="s">
        <v>28</v>
      </c>
    </row>
    <row r="9" spans="1:13" x14ac:dyDescent="0.2">
      <c r="B9" t="s">
        <v>4</v>
      </c>
      <c r="C9" s="4">
        <v>11</v>
      </c>
      <c r="D9" s="4">
        <v>12</v>
      </c>
      <c r="E9" s="4">
        <v>15</v>
      </c>
      <c r="F9" s="4">
        <v>18</v>
      </c>
      <c r="G9" s="4">
        <v>1</v>
      </c>
      <c r="L9" s="4" t="s">
        <v>95</v>
      </c>
      <c r="M9" s="4" t="s">
        <v>96</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
      <c r="A12" s="4">
        <v>21</v>
      </c>
      <c r="B12" s="4" t="s">
        <v>97</v>
      </c>
      <c r="C12" s="4"/>
      <c r="D12" s="4">
        <v>1</v>
      </c>
      <c r="E12" s="4"/>
      <c r="F12" s="4">
        <v>1</v>
      </c>
      <c r="G12" s="4">
        <v>1</v>
      </c>
      <c r="L12" s="4"/>
      <c r="M12" s="4"/>
    </row>
    <row r="13" spans="1:13" x14ac:dyDescent="0.2">
      <c r="A13" s="4">
        <v>1</v>
      </c>
      <c r="B13" s="4" t="s">
        <v>98</v>
      </c>
      <c r="C13" s="4"/>
      <c r="D13" s="4">
        <v>1</v>
      </c>
      <c r="E13" s="4"/>
      <c r="F13" s="4">
        <v>1</v>
      </c>
      <c r="G13" s="4">
        <v>1</v>
      </c>
      <c r="L13" s="4"/>
      <c r="M13" s="4"/>
    </row>
    <row r="14" spans="1:13" x14ac:dyDescent="0.2">
      <c r="A14" s="4">
        <v>2</v>
      </c>
      <c r="B14" s="4" t="s">
        <v>99</v>
      </c>
      <c r="C14" s="4"/>
      <c r="D14" s="4">
        <v>1</v>
      </c>
      <c r="E14" s="4"/>
      <c r="F14" s="4">
        <v>1</v>
      </c>
      <c r="G14" s="4">
        <v>1</v>
      </c>
      <c r="L14" s="4"/>
      <c r="M14" s="4"/>
    </row>
    <row r="15" spans="1:13" x14ac:dyDescent="0.2">
      <c r="A15" s="4">
        <v>4</v>
      </c>
      <c r="B15" s="4" t="s">
        <v>100</v>
      </c>
      <c r="C15" s="4"/>
      <c r="D15" s="4">
        <v>1</v>
      </c>
      <c r="E15" s="4"/>
      <c r="F15" s="4">
        <v>1</v>
      </c>
      <c r="G15" s="4">
        <v>1</v>
      </c>
      <c r="L15" s="4"/>
      <c r="M15" s="4"/>
    </row>
    <row r="16" spans="1:13" x14ac:dyDescent="0.2">
      <c r="A16" s="4">
        <v>30</v>
      </c>
      <c r="B16" s="4" t="s">
        <v>107</v>
      </c>
      <c r="C16" s="4"/>
      <c r="D16" s="4">
        <v>1</v>
      </c>
      <c r="E16" s="4"/>
      <c r="F16" s="4">
        <v>1</v>
      </c>
      <c r="G16" s="4"/>
    </row>
    <row r="17" spans="1:17" x14ac:dyDescent="0.2">
      <c r="A17" s="4">
        <v>31</v>
      </c>
      <c r="B17" s="4" t="s">
        <v>108</v>
      </c>
      <c r="C17" s="4"/>
      <c r="D17" s="4">
        <v>1</v>
      </c>
      <c r="E17" s="4"/>
      <c r="F17" s="4">
        <v>1</v>
      </c>
      <c r="G17" s="4"/>
    </row>
    <row r="18" spans="1:17" x14ac:dyDescent="0.2">
      <c r="A18" s="4"/>
      <c r="B18" s="4"/>
      <c r="C18" s="4"/>
      <c r="D18" s="4"/>
      <c r="E18" s="4"/>
      <c r="F18" s="4"/>
      <c r="G18" s="4"/>
      <c r="L18" s="73" t="s">
        <v>85</v>
      </c>
      <c r="M18" s="73"/>
      <c r="N18" s="73" t="s">
        <v>86</v>
      </c>
      <c r="O18" s="73"/>
      <c r="P18" s="73"/>
      <c r="Q18" s="73"/>
    </row>
    <row r="19" spans="1:17" x14ac:dyDescent="0.2">
      <c r="A19" s="4"/>
      <c r="B19" s="4"/>
      <c r="C19" s="4"/>
      <c r="D19" s="4"/>
      <c r="E19" s="4"/>
      <c r="F19" s="4"/>
      <c r="G19" s="4"/>
      <c r="L19" s="75"/>
      <c r="M19" s="75" t="str">
        <f>C8</f>
        <v>Rookie</v>
      </c>
      <c r="N19" s="75" t="str">
        <f t="shared" ref="N19:Q19" si="0">D8</f>
        <v>Junior</v>
      </c>
      <c r="O19" s="75" t="str">
        <f t="shared" si="0"/>
        <v>Senior</v>
      </c>
      <c r="P19" s="75" t="str">
        <f t="shared" si="0"/>
        <v>Open</v>
      </c>
      <c r="Q19" s="75" t="str">
        <f t="shared" si="0"/>
        <v>Ind</v>
      </c>
    </row>
    <row r="20" spans="1:17" x14ac:dyDescent="0.2">
      <c r="A20" s="4"/>
      <c r="B20" s="4"/>
      <c r="C20" s="4"/>
      <c r="D20" s="4"/>
      <c r="E20" s="4"/>
      <c r="F20" s="4"/>
      <c r="G20" s="4"/>
      <c r="L20" s="75" t="str">
        <f>L7</f>
        <v>M</v>
      </c>
      <c r="M20" s="74" t="s">
        <v>87</v>
      </c>
      <c r="N20" s="76" t="s">
        <v>88</v>
      </c>
      <c r="O20" s="76" t="s">
        <v>89</v>
      </c>
      <c r="P20" s="76" t="s">
        <v>26</v>
      </c>
      <c r="Q20" s="76"/>
    </row>
    <row r="21" spans="1:17" x14ac:dyDescent="0.2">
      <c r="A21" s="4"/>
      <c r="B21" s="4"/>
      <c r="C21" s="4"/>
      <c r="D21" s="4"/>
      <c r="E21" s="4"/>
      <c r="F21" s="4"/>
      <c r="G21" s="4"/>
      <c r="L21" s="75" t="str">
        <f t="shared" ref="L21:L26" si="1">L8</f>
        <v>F</v>
      </c>
      <c r="M21" s="74" t="s">
        <v>90</v>
      </c>
      <c r="N21" s="76" t="s">
        <v>91</v>
      </c>
      <c r="O21" s="76" t="s">
        <v>92</v>
      </c>
      <c r="P21" s="76" t="s">
        <v>29</v>
      </c>
      <c r="Q21" s="76"/>
    </row>
    <row r="22" spans="1:17" x14ac:dyDescent="0.2">
      <c r="A22" s="4"/>
      <c r="B22" s="4"/>
      <c r="C22" s="4"/>
      <c r="D22" s="4"/>
      <c r="E22" s="4"/>
      <c r="F22" s="4"/>
      <c r="G22" s="4"/>
      <c r="L22" s="75" t="str">
        <f t="shared" si="1"/>
        <v>Mi</v>
      </c>
      <c r="M22" s="74"/>
      <c r="N22" s="76" t="s">
        <v>105</v>
      </c>
      <c r="O22" s="76"/>
      <c r="P22" s="76" t="s">
        <v>95</v>
      </c>
      <c r="Q22" s="76" t="s">
        <v>106</v>
      </c>
    </row>
    <row r="23" spans="1:17" x14ac:dyDescent="0.2">
      <c r="A23" s="4"/>
      <c r="B23" s="4"/>
      <c r="C23" s="4"/>
      <c r="D23" s="4"/>
      <c r="E23" s="4"/>
      <c r="F23" s="4"/>
      <c r="G23" s="4"/>
      <c r="L23" s="75">
        <f t="shared" si="1"/>
        <v>0</v>
      </c>
      <c r="M23" s="76"/>
      <c r="N23" s="76"/>
      <c r="O23" s="76"/>
      <c r="P23" s="76"/>
      <c r="Q23" s="76"/>
    </row>
    <row r="24" spans="1:17" x14ac:dyDescent="0.2">
      <c r="A24" s="4"/>
      <c r="B24" s="4"/>
      <c r="C24" s="4"/>
      <c r="D24" s="4"/>
      <c r="E24" s="4"/>
      <c r="F24" s="4"/>
      <c r="G24" s="4"/>
      <c r="L24" s="75">
        <f t="shared" si="1"/>
        <v>0</v>
      </c>
      <c r="M24" s="74"/>
      <c r="N24" s="76"/>
      <c r="O24" s="76"/>
      <c r="P24" s="76"/>
      <c r="Q24" s="76"/>
    </row>
    <row r="25" spans="1:17" x14ac:dyDescent="0.2">
      <c r="L25" s="75">
        <f t="shared" si="1"/>
        <v>0</v>
      </c>
      <c r="M25" s="74"/>
      <c r="N25" s="76"/>
      <c r="O25" s="76"/>
      <c r="P25" s="76"/>
      <c r="Q25" s="76"/>
    </row>
    <row r="26" spans="1:17" x14ac:dyDescent="0.2">
      <c r="A26" t="s">
        <v>14</v>
      </c>
      <c r="L26" s="75">
        <f t="shared" si="1"/>
        <v>0</v>
      </c>
      <c r="M26" s="74"/>
      <c r="N26" s="76"/>
      <c r="O26" s="76"/>
      <c r="P26" s="76"/>
      <c r="Q26" s="76"/>
    </row>
    <row r="27" spans="1:17" x14ac:dyDescent="0.2">
      <c r="A27" s="4">
        <v>22</v>
      </c>
      <c r="B27" s="4" t="s">
        <v>34</v>
      </c>
      <c r="C27" s="4"/>
      <c r="D27" s="4">
        <v>1</v>
      </c>
      <c r="E27" s="4"/>
      <c r="F27" s="4">
        <v>1</v>
      </c>
      <c r="G27" s="4"/>
    </row>
    <row r="28" spans="1:17" x14ac:dyDescent="0.2">
      <c r="A28" s="4">
        <v>9</v>
      </c>
      <c r="B28" s="4" t="s">
        <v>109</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6" sqref="E16:H16"/>
    </sheetView>
  </sheetViews>
  <sheetFormatPr defaultColWidth="8.85546875" defaultRowHeight="15" x14ac:dyDescent="0.25"/>
  <cols>
    <col min="1" max="1" width="1.42578125" style="31" customWidth="1"/>
    <col min="2" max="8" width="8.85546875" style="31"/>
    <col min="9" max="9" width="5" style="31" customWidth="1"/>
    <col min="10" max="14" width="8.85546875" style="31"/>
    <col min="15" max="15" width="5" style="31" customWidth="1"/>
    <col min="16" max="21" width="8.85546875" style="31"/>
    <col min="22" max="22" width="1.42578125" style="31" customWidth="1"/>
    <col min="23" max="16384" width="8.85546875" style="31"/>
  </cols>
  <sheetData>
    <row r="1" spans="2:21" ht="15.95" thickBot="1" x14ac:dyDescent="0.25"/>
    <row r="2" spans="2:21" ht="17.100000000000001" thickBot="1" x14ac:dyDescent="0.25">
      <c r="E2" s="77" t="s">
        <v>101</v>
      </c>
      <c r="M2" s="79" t="s">
        <v>36</v>
      </c>
      <c r="N2" s="79"/>
      <c r="O2" s="80"/>
      <c r="P2" s="81">
        <v>42277</v>
      </c>
      <c r="Q2" s="82"/>
      <c r="R2" s="83"/>
    </row>
    <row r="3" spans="2:21" ht="7.5" customHeight="1" thickBot="1" x14ac:dyDescent="0.25"/>
    <row r="4" spans="2:21" ht="17.100000000000001" thickBot="1" x14ac:dyDescent="0.25">
      <c r="M4" s="79" t="s">
        <v>37</v>
      </c>
      <c r="N4" s="79"/>
      <c r="O4" s="84"/>
      <c r="P4" s="85">
        <f ca="1">P2-TODAY()</f>
        <v>-58</v>
      </c>
      <c r="Q4" s="86"/>
      <c r="R4" s="87"/>
    </row>
    <row r="5" spans="2:21" ht="20.100000000000001" x14ac:dyDescent="0.2">
      <c r="B5" s="88" t="s">
        <v>102</v>
      </c>
      <c r="C5" s="88"/>
      <c r="D5" s="88"/>
      <c r="E5" s="88"/>
      <c r="F5" s="88"/>
      <c r="G5" s="88"/>
      <c r="H5" s="88"/>
      <c r="I5" s="88"/>
      <c r="J5" s="88"/>
      <c r="K5" s="88"/>
      <c r="L5" s="88"/>
      <c r="P5" s="32"/>
    </row>
    <row r="6" spans="2:21" x14ac:dyDescent="0.2">
      <c r="B6" s="33" t="s">
        <v>38</v>
      </c>
    </row>
    <row r="7" spans="2:21" ht="3.75" customHeight="1" thickBot="1" x14ac:dyDescent="0.25"/>
    <row r="8" spans="2:21" x14ac:dyDescent="0.25">
      <c r="B8" s="34" t="s">
        <v>39</v>
      </c>
      <c r="P8" s="120"/>
      <c r="Q8" s="121"/>
      <c r="R8" s="121"/>
      <c r="S8" s="121"/>
      <c r="T8" s="121"/>
      <c r="U8" s="122"/>
    </row>
    <row r="9" spans="2:21" ht="3.75" customHeight="1" thickBot="1" x14ac:dyDescent="0.3">
      <c r="B9" s="35"/>
      <c r="P9" s="123"/>
      <c r="Q9" s="124"/>
      <c r="R9" s="124"/>
      <c r="S9" s="124"/>
      <c r="T9" s="124"/>
      <c r="U9" s="125"/>
    </row>
    <row r="10" spans="2:21" ht="15.95" thickBot="1" x14ac:dyDescent="0.25">
      <c r="B10" s="36" t="s">
        <v>40</v>
      </c>
      <c r="P10" s="89" t="s">
        <v>41</v>
      </c>
      <c r="Q10" s="90"/>
      <c r="R10" s="90"/>
      <c r="S10" s="90"/>
      <c r="T10" s="90"/>
      <c r="U10" s="91"/>
    </row>
    <row r="11" spans="2:21" ht="3.75" customHeight="1" thickBot="1" x14ac:dyDescent="0.25">
      <c r="P11" s="37"/>
      <c r="Q11" s="38"/>
      <c r="R11" s="38"/>
      <c r="S11" s="38"/>
      <c r="T11" s="38"/>
      <c r="U11" s="39"/>
    </row>
    <row r="12" spans="2:21" ht="15.75" customHeight="1" x14ac:dyDescent="0.25">
      <c r="B12" s="92" t="s">
        <v>42</v>
      </c>
      <c r="C12" s="92"/>
      <c r="D12" s="92"/>
      <c r="E12" s="92"/>
      <c r="F12" s="92"/>
      <c r="G12" s="92"/>
      <c r="H12" s="92"/>
      <c r="J12" s="93" t="s">
        <v>43</v>
      </c>
      <c r="K12" s="93"/>
      <c r="L12" s="93"/>
      <c r="M12" s="93"/>
      <c r="N12" s="93"/>
      <c r="P12" s="94" t="s">
        <v>44</v>
      </c>
      <c r="Q12" s="95"/>
      <c r="R12" s="95"/>
      <c r="S12" s="95"/>
      <c r="T12" s="95"/>
      <c r="U12" s="96"/>
    </row>
    <row r="13" spans="2:21" ht="4.5" customHeight="1" thickBot="1" x14ac:dyDescent="0.3">
      <c r="J13" s="27"/>
      <c r="K13" s="27"/>
      <c r="L13" s="27"/>
      <c r="M13" s="27"/>
      <c r="N13" s="27"/>
      <c r="P13" s="97"/>
      <c r="Q13" s="98"/>
      <c r="R13" s="98"/>
      <c r="S13" s="98"/>
      <c r="T13" s="98"/>
      <c r="U13" s="99"/>
    </row>
    <row r="14" spans="2:21" ht="15.75" customHeight="1" thickBot="1" x14ac:dyDescent="0.3">
      <c r="B14" s="103" t="s">
        <v>45</v>
      </c>
      <c r="C14" s="104"/>
      <c r="D14" s="105"/>
      <c r="E14" s="106" t="s">
        <v>103</v>
      </c>
      <c r="F14" s="107"/>
      <c r="G14" s="107"/>
      <c r="H14" s="108"/>
      <c r="J14" s="109" t="s">
        <v>46</v>
      </c>
      <c r="K14" s="110"/>
      <c r="L14" s="111"/>
      <c r="M14" s="112">
        <f>(COUNTIF(processing_ind!E7:E151,3)+COUNTIF(processing_ind!E7:E151,4))*20+COUNTIF(processing_ind!E7:E151,2)*15</f>
        <v>35</v>
      </c>
      <c r="N14" s="113"/>
      <c r="P14" s="97"/>
      <c r="Q14" s="98"/>
      <c r="R14" s="98"/>
      <c r="S14" s="98"/>
      <c r="T14" s="98"/>
      <c r="U14" s="99"/>
    </row>
    <row r="15" spans="2:21" ht="3.75" customHeight="1" thickBot="1" x14ac:dyDescent="0.3">
      <c r="B15" s="40"/>
      <c r="C15" s="40"/>
      <c r="D15" s="40"/>
      <c r="E15" s="40"/>
      <c r="F15" s="40"/>
      <c r="G15" s="40"/>
      <c r="H15" s="40"/>
      <c r="J15" s="69"/>
      <c r="K15" s="69"/>
      <c r="L15" s="69"/>
      <c r="M15" s="69"/>
      <c r="N15" s="27"/>
      <c r="P15" s="97"/>
      <c r="Q15" s="98"/>
      <c r="R15" s="98"/>
      <c r="S15" s="98"/>
      <c r="T15" s="98"/>
      <c r="U15" s="99"/>
    </row>
    <row r="16" spans="2:21" ht="15.75" customHeight="1" thickBot="1" x14ac:dyDescent="0.3">
      <c r="B16" s="114" t="s">
        <v>47</v>
      </c>
      <c r="C16" s="115"/>
      <c r="D16" s="116"/>
      <c r="E16" s="117"/>
      <c r="F16" s="118"/>
      <c r="G16" s="118"/>
      <c r="H16" s="119"/>
      <c r="I16" s="41"/>
      <c r="J16" s="70" t="s">
        <v>48</v>
      </c>
      <c r="K16" s="71"/>
      <c r="L16" s="72"/>
      <c r="M16" s="112">
        <f>(COUNTIF(Entry_Team!E4:E152,"F")+COUNTIF(Entry_Team!E4:E152,"M"))*20</f>
        <v>0</v>
      </c>
      <c r="N16" s="113"/>
      <c r="P16" s="100"/>
      <c r="Q16" s="101"/>
      <c r="R16" s="101"/>
      <c r="S16" s="101"/>
      <c r="T16" s="101"/>
      <c r="U16" s="102"/>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100000000000001" thickBot="1" x14ac:dyDescent="0.25">
      <c r="B18" s="114" t="s">
        <v>49</v>
      </c>
      <c r="C18" s="115"/>
      <c r="D18" s="116"/>
      <c r="E18" s="117"/>
      <c r="F18" s="118"/>
      <c r="G18" s="118"/>
      <c r="H18" s="119"/>
      <c r="J18" s="131" t="s">
        <v>50</v>
      </c>
      <c r="K18" s="132"/>
      <c r="L18" s="133"/>
      <c r="M18" s="134">
        <f>SUM(M14:N16)</f>
        <v>35</v>
      </c>
      <c r="N18" s="135"/>
      <c r="P18" s="136" t="s">
        <v>51</v>
      </c>
      <c r="Q18" s="137"/>
      <c r="R18" s="137"/>
      <c r="S18" s="137"/>
      <c r="T18" s="137"/>
      <c r="U18" s="138"/>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3">
      <c r="B20" s="114" t="s">
        <v>52</v>
      </c>
      <c r="C20" s="115"/>
      <c r="D20" s="115"/>
      <c r="E20" s="116"/>
      <c r="F20" s="139"/>
      <c r="G20" s="140"/>
      <c r="H20" s="141"/>
      <c r="J20" s="142" t="s">
        <v>53</v>
      </c>
      <c r="K20" s="143"/>
      <c r="L20" s="143"/>
      <c r="M20" s="143"/>
      <c r="N20" s="144"/>
      <c r="O20" s="44"/>
      <c r="P20" s="151" t="s">
        <v>54</v>
      </c>
      <c r="Q20" s="152"/>
      <c r="R20" s="152"/>
      <c r="S20" s="152"/>
      <c r="T20" s="152"/>
      <c r="U20" s="153"/>
    </row>
    <row r="21" spans="1:23" ht="3.75" customHeight="1" thickBot="1" x14ac:dyDescent="0.3">
      <c r="B21" s="16"/>
      <c r="C21" s="40"/>
      <c r="D21" s="40"/>
      <c r="E21" s="40"/>
      <c r="F21" s="40"/>
      <c r="G21" s="40"/>
      <c r="H21" s="40"/>
      <c r="J21" s="145"/>
      <c r="K21" s="146"/>
      <c r="L21" s="146"/>
      <c r="M21" s="146"/>
      <c r="N21" s="147"/>
      <c r="O21" s="44"/>
      <c r="P21" s="37"/>
      <c r="Q21" s="38"/>
      <c r="R21" s="38"/>
      <c r="S21" s="38"/>
      <c r="T21" s="38"/>
      <c r="U21" s="39"/>
    </row>
    <row r="22" spans="1:23" ht="15.75" customHeight="1" thickBot="1" x14ac:dyDescent="0.3">
      <c r="B22" s="114" t="s">
        <v>55</v>
      </c>
      <c r="C22" s="116"/>
      <c r="D22" s="154"/>
      <c r="E22" s="154"/>
      <c r="F22" s="154"/>
      <c r="G22" s="154"/>
      <c r="H22" s="155"/>
      <c r="J22" s="145"/>
      <c r="K22" s="146"/>
      <c r="L22" s="146"/>
      <c r="M22" s="146"/>
      <c r="N22" s="147"/>
      <c r="P22" s="156" t="s">
        <v>56</v>
      </c>
      <c r="Q22" s="157"/>
      <c r="R22" s="157"/>
      <c r="S22" s="157"/>
      <c r="T22" s="157"/>
      <c r="U22" s="158"/>
      <c r="W22" s="45"/>
    </row>
    <row r="23" spans="1:23" ht="3.75" customHeight="1" thickBot="1" x14ac:dyDescent="0.3">
      <c r="B23" s="40"/>
      <c r="C23" s="40"/>
      <c r="D23" s="40"/>
      <c r="E23" s="40"/>
      <c r="F23" s="40"/>
      <c r="G23" s="40"/>
      <c r="H23" s="40"/>
      <c r="J23" s="145"/>
      <c r="K23" s="146"/>
      <c r="L23" s="146"/>
      <c r="M23" s="146"/>
      <c r="N23" s="147"/>
      <c r="P23" s="159"/>
      <c r="Q23" s="160"/>
      <c r="R23" s="160"/>
      <c r="S23" s="160"/>
      <c r="T23" s="160"/>
      <c r="U23" s="161"/>
    </row>
    <row r="24" spans="1:23" ht="15.75" customHeight="1" thickBot="1" x14ac:dyDescent="0.3">
      <c r="B24" s="165"/>
      <c r="C24" s="154"/>
      <c r="D24" s="154"/>
      <c r="E24" s="154"/>
      <c r="F24" s="154"/>
      <c r="G24" s="154"/>
      <c r="H24" s="155"/>
      <c r="I24" s="41"/>
      <c r="J24" s="145"/>
      <c r="K24" s="146"/>
      <c r="L24" s="146"/>
      <c r="M24" s="146"/>
      <c r="N24" s="147"/>
      <c r="P24" s="159"/>
      <c r="Q24" s="160"/>
      <c r="R24" s="160"/>
      <c r="S24" s="160"/>
      <c r="T24" s="160"/>
      <c r="U24" s="161"/>
    </row>
    <row r="25" spans="1:23" ht="3" customHeight="1" thickBot="1" x14ac:dyDescent="0.3">
      <c r="B25" s="40"/>
      <c r="C25" s="40"/>
      <c r="D25" s="40"/>
      <c r="E25" s="40"/>
      <c r="F25" s="40"/>
      <c r="G25" s="40"/>
      <c r="H25" s="40"/>
      <c r="J25" s="145"/>
      <c r="K25" s="146"/>
      <c r="L25" s="146"/>
      <c r="M25" s="146"/>
      <c r="N25" s="147"/>
      <c r="P25" s="159"/>
      <c r="Q25" s="160"/>
      <c r="R25" s="160"/>
      <c r="S25" s="160"/>
      <c r="T25" s="160"/>
      <c r="U25" s="161"/>
    </row>
    <row r="26" spans="1:23" ht="16.5" customHeight="1" thickBot="1" x14ac:dyDescent="0.3">
      <c r="B26" s="165"/>
      <c r="C26" s="154"/>
      <c r="D26" s="154"/>
      <c r="E26" s="154"/>
      <c r="F26" s="154"/>
      <c r="G26" s="154"/>
      <c r="H26" s="155"/>
      <c r="I26" s="41"/>
      <c r="J26" s="148"/>
      <c r="K26" s="149"/>
      <c r="L26" s="149"/>
      <c r="M26" s="149"/>
      <c r="N26" s="150"/>
      <c r="P26" s="159"/>
      <c r="Q26" s="160"/>
      <c r="R26" s="160"/>
      <c r="S26" s="160"/>
      <c r="T26" s="160"/>
      <c r="U26" s="161"/>
    </row>
    <row r="27" spans="1:23" ht="3.75" customHeight="1" thickBot="1" x14ac:dyDescent="0.3">
      <c r="P27" s="159"/>
      <c r="Q27" s="160"/>
      <c r="R27" s="160"/>
      <c r="S27" s="160"/>
      <c r="T27" s="160"/>
      <c r="U27" s="161"/>
    </row>
    <row r="28" spans="1:23" ht="15.75" customHeight="1" thickBot="1" x14ac:dyDescent="0.3">
      <c r="A28" s="46"/>
      <c r="B28" s="114" t="s">
        <v>57</v>
      </c>
      <c r="C28" s="116"/>
      <c r="D28" s="166"/>
      <c r="E28" s="166"/>
      <c r="F28" s="166"/>
      <c r="G28" s="166"/>
      <c r="H28" s="166"/>
      <c r="I28" s="47"/>
      <c r="J28" s="167" t="s">
        <v>58</v>
      </c>
      <c r="K28" s="168"/>
      <c r="L28" s="168"/>
      <c r="M28" s="168"/>
      <c r="N28" s="169"/>
      <c r="P28" s="162"/>
      <c r="Q28" s="163"/>
      <c r="R28" s="163"/>
      <c r="S28" s="163"/>
      <c r="T28" s="163"/>
      <c r="U28" s="164"/>
    </row>
    <row r="29" spans="1:23" ht="3.75" customHeight="1" thickBot="1" x14ac:dyDescent="0.3">
      <c r="C29" s="48"/>
      <c r="I29" s="49"/>
      <c r="J29" s="170"/>
      <c r="K29" s="171"/>
      <c r="L29" s="171"/>
      <c r="M29" s="171"/>
      <c r="N29" s="172"/>
      <c r="P29" s="176"/>
      <c r="Q29" s="177"/>
      <c r="R29" s="177"/>
      <c r="S29" s="177"/>
      <c r="T29" s="177"/>
      <c r="U29" s="178"/>
    </row>
    <row r="30" spans="1:23" ht="15.75" customHeight="1" thickBot="1" x14ac:dyDescent="0.3">
      <c r="B30" s="114" t="s">
        <v>59</v>
      </c>
      <c r="C30" s="116"/>
      <c r="D30" s="182"/>
      <c r="E30" s="183"/>
      <c r="F30" s="183"/>
      <c r="G30" s="183"/>
      <c r="H30" s="184"/>
      <c r="I30" s="47"/>
      <c r="J30" s="173"/>
      <c r="K30" s="174"/>
      <c r="L30" s="174"/>
      <c r="M30" s="174"/>
      <c r="N30" s="175"/>
      <c r="P30" s="179"/>
      <c r="Q30" s="180"/>
      <c r="R30" s="180"/>
      <c r="S30" s="180"/>
      <c r="T30" s="180"/>
      <c r="U30" s="181"/>
    </row>
    <row r="31" spans="1:23" ht="15.95" thickBot="1" x14ac:dyDescent="0.25">
      <c r="B31" s="50"/>
      <c r="C31" s="50"/>
      <c r="J31" s="51"/>
      <c r="K31" s="51"/>
      <c r="L31" s="51"/>
      <c r="M31" s="52"/>
      <c r="N31" s="51"/>
    </row>
    <row r="32" spans="1:23" ht="15.95" x14ac:dyDescent="0.2">
      <c r="A32" s="53"/>
      <c r="B32" s="54" t="s">
        <v>60</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5.95" x14ac:dyDescent="0.2">
      <c r="A34" s="58"/>
      <c r="B34" s="16" t="s">
        <v>61</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26" t="s">
        <v>62</v>
      </c>
      <c r="C36" s="126"/>
      <c r="D36" s="126"/>
      <c r="E36" s="126"/>
      <c r="F36" s="126"/>
      <c r="G36" s="126"/>
      <c r="H36" s="126"/>
      <c r="I36" s="126"/>
      <c r="J36" s="126"/>
      <c r="K36" s="126"/>
      <c r="L36" s="127"/>
      <c r="M36" s="128" t="s">
        <v>63</v>
      </c>
      <c r="N36" s="126"/>
      <c r="O36" s="126"/>
      <c r="P36" s="126"/>
      <c r="Q36" s="126"/>
      <c r="R36" s="126"/>
      <c r="S36" s="126"/>
      <c r="T36" s="126"/>
      <c r="U36" s="126"/>
      <c r="V36" s="59"/>
    </row>
    <row r="37" spans="1:22" ht="15.75" customHeight="1" thickBot="1" x14ac:dyDescent="0.3">
      <c r="A37" s="58"/>
      <c r="B37" s="126"/>
      <c r="C37" s="126"/>
      <c r="D37" s="126"/>
      <c r="E37" s="126"/>
      <c r="F37" s="126"/>
      <c r="G37" s="126"/>
      <c r="H37" s="126"/>
      <c r="I37" s="126"/>
      <c r="J37" s="126"/>
      <c r="K37" s="126"/>
      <c r="L37" s="127"/>
      <c r="M37" s="128"/>
      <c r="N37" s="126"/>
      <c r="O37" s="126"/>
      <c r="P37" s="126"/>
      <c r="Q37" s="126"/>
      <c r="R37" s="126"/>
      <c r="S37" s="126"/>
      <c r="T37" s="126"/>
      <c r="U37" s="126"/>
      <c r="V37" s="59"/>
    </row>
    <row r="38" spans="1:22" ht="15.75" customHeight="1" thickBot="1" x14ac:dyDescent="0.3">
      <c r="A38" s="58"/>
      <c r="B38" s="126"/>
      <c r="C38" s="126"/>
      <c r="D38" s="126"/>
      <c r="E38" s="126"/>
      <c r="F38" s="126"/>
      <c r="G38" s="126"/>
      <c r="H38" s="126"/>
      <c r="I38" s="126"/>
      <c r="J38" s="126"/>
      <c r="K38" s="126"/>
      <c r="L38" s="127"/>
      <c r="M38" s="128" t="s">
        <v>64</v>
      </c>
      <c r="N38" s="126"/>
      <c r="O38" s="126"/>
      <c r="P38" s="126"/>
      <c r="Q38" s="126"/>
      <c r="R38" s="126"/>
      <c r="S38" s="127"/>
      <c r="T38" s="129"/>
      <c r="U38" s="130"/>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185" t="s">
        <v>65</v>
      </c>
      <c r="C40" s="185"/>
      <c r="D40" s="185"/>
      <c r="E40" s="185"/>
      <c r="F40" s="185"/>
      <c r="G40" s="185"/>
      <c r="H40" s="185"/>
      <c r="I40" s="185"/>
      <c r="J40" s="185"/>
      <c r="K40" s="185"/>
      <c r="L40" s="185"/>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5.95" x14ac:dyDescent="0.2">
      <c r="A42" s="58"/>
      <c r="B42" s="201" t="s">
        <v>66</v>
      </c>
      <c r="C42" s="201"/>
      <c r="D42" s="201"/>
      <c r="E42" s="201"/>
      <c r="F42" s="201"/>
      <c r="G42" s="201"/>
      <c r="H42" s="201"/>
      <c r="I42" s="201"/>
      <c r="J42" s="201"/>
      <c r="K42" s="201"/>
      <c r="L42" s="45"/>
      <c r="M42" s="201" t="s">
        <v>67</v>
      </c>
      <c r="N42" s="201"/>
      <c r="O42" s="201"/>
      <c r="P42" s="201"/>
      <c r="Q42" s="201"/>
      <c r="R42" s="201"/>
      <c r="S42" s="201"/>
      <c r="T42" s="201"/>
      <c r="U42" s="201"/>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100000000000001" thickBot="1" x14ac:dyDescent="0.25">
      <c r="A44" s="58"/>
      <c r="B44" s="186" t="s">
        <v>68</v>
      </c>
      <c r="C44" s="187"/>
      <c r="D44" s="188"/>
      <c r="E44" s="189"/>
      <c r="F44" s="190"/>
      <c r="G44" s="190"/>
      <c r="H44" s="190"/>
      <c r="I44" s="190"/>
      <c r="J44" s="190"/>
      <c r="K44" s="191"/>
      <c r="L44" s="45"/>
      <c r="M44" s="114" t="s">
        <v>68</v>
      </c>
      <c r="N44" s="115"/>
      <c r="O44" s="115"/>
      <c r="P44" s="116"/>
      <c r="Q44" s="117"/>
      <c r="R44" s="118"/>
      <c r="S44" s="118"/>
      <c r="T44" s="118"/>
      <c r="U44" s="119"/>
      <c r="V44" s="59"/>
    </row>
    <row r="45" spans="1:22" ht="3" customHeight="1" thickBot="1" x14ac:dyDescent="0.3">
      <c r="A45" s="58"/>
      <c r="B45" s="16"/>
      <c r="C45" s="16"/>
      <c r="D45" s="16"/>
      <c r="E45" s="16"/>
      <c r="F45" s="16"/>
      <c r="G45" s="16"/>
      <c r="H45" s="45"/>
      <c r="I45" s="45"/>
      <c r="J45" s="16"/>
      <c r="K45" s="16"/>
      <c r="L45" s="16"/>
      <c r="M45" s="16"/>
      <c r="N45" s="16"/>
      <c r="O45" s="16"/>
      <c r="P45" s="16"/>
      <c r="Q45" s="192"/>
      <c r="R45" s="193"/>
      <c r="S45" s="193"/>
      <c r="T45" s="193"/>
      <c r="U45" s="194"/>
      <c r="V45" s="59"/>
    </row>
    <row r="46" spans="1:22" ht="15.75" thickBot="1" x14ac:dyDescent="0.3">
      <c r="A46" s="58"/>
      <c r="B46" s="186" t="s">
        <v>52</v>
      </c>
      <c r="C46" s="187"/>
      <c r="D46" s="188"/>
      <c r="E46" s="198"/>
      <c r="F46" s="199"/>
      <c r="G46" s="199"/>
      <c r="H46" s="199"/>
      <c r="I46" s="199"/>
      <c r="J46" s="199"/>
      <c r="K46" s="200"/>
      <c r="L46" s="45"/>
      <c r="M46" s="114" t="s">
        <v>52</v>
      </c>
      <c r="N46" s="115"/>
      <c r="O46" s="115"/>
      <c r="P46" s="116"/>
      <c r="Q46" s="195"/>
      <c r="R46" s="196"/>
      <c r="S46" s="196"/>
      <c r="T46" s="196"/>
      <c r="U46" s="197"/>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100000000000001" thickBot="1" x14ac:dyDescent="0.25">
      <c r="A48" s="58"/>
      <c r="B48" s="114" t="s">
        <v>55</v>
      </c>
      <c r="C48" s="116"/>
      <c r="D48" s="189"/>
      <c r="E48" s="190"/>
      <c r="F48" s="190"/>
      <c r="G48" s="190"/>
      <c r="H48" s="190"/>
      <c r="I48" s="190"/>
      <c r="J48" s="190"/>
      <c r="K48" s="191"/>
      <c r="L48" s="45"/>
      <c r="M48" s="114" t="s">
        <v>55</v>
      </c>
      <c r="N48" s="116"/>
      <c r="O48" s="204"/>
      <c r="P48" s="205"/>
      <c r="Q48" s="205"/>
      <c r="R48" s="205"/>
      <c r="S48" s="205"/>
      <c r="T48" s="205"/>
      <c r="U48" s="206"/>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189"/>
      <c r="C50" s="190"/>
      <c r="D50" s="190"/>
      <c r="E50" s="190"/>
      <c r="F50" s="190"/>
      <c r="G50" s="190"/>
      <c r="H50" s="190"/>
      <c r="I50" s="190"/>
      <c r="J50" s="190"/>
      <c r="K50" s="191"/>
      <c r="L50" s="45"/>
      <c r="M50" s="117"/>
      <c r="N50" s="118"/>
      <c r="O50" s="118"/>
      <c r="P50" s="118"/>
      <c r="Q50" s="118"/>
      <c r="R50" s="118"/>
      <c r="S50" s="118"/>
      <c r="T50" s="118"/>
      <c r="U50" s="119"/>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189"/>
      <c r="C52" s="190"/>
      <c r="D52" s="190"/>
      <c r="E52" s="190"/>
      <c r="F52" s="190"/>
      <c r="G52" s="190"/>
      <c r="H52" s="190"/>
      <c r="I52" s="190"/>
      <c r="J52" s="190"/>
      <c r="K52" s="191"/>
      <c r="L52" s="45"/>
      <c r="M52" s="117"/>
      <c r="N52" s="118"/>
      <c r="O52" s="118"/>
      <c r="P52" s="118"/>
      <c r="Q52" s="118"/>
      <c r="R52" s="118"/>
      <c r="S52" s="118"/>
      <c r="T52" s="118"/>
      <c r="U52" s="119"/>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114" t="s">
        <v>57</v>
      </c>
      <c r="C54" s="116"/>
      <c r="D54" s="189"/>
      <c r="E54" s="190"/>
      <c r="F54" s="190"/>
      <c r="G54" s="190"/>
      <c r="H54" s="190"/>
      <c r="I54" s="190"/>
      <c r="J54" s="190"/>
      <c r="K54" s="191"/>
      <c r="L54" s="45"/>
      <c r="M54" s="202" t="s">
        <v>57</v>
      </c>
      <c r="N54" s="203"/>
      <c r="O54" s="117"/>
      <c r="P54" s="118"/>
      <c r="Q54" s="118"/>
      <c r="R54" s="118"/>
      <c r="S54" s="118"/>
      <c r="T54" s="118"/>
      <c r="U54" s="119"/>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114" t="s">
        <v>69</v>
      </c>
      <c r="C56" s="116"/>
      <c r="D56" s="189"/>
      <c r="E56" s="190"/>
      <c r="F56" s="190"/>
      <c r="G56" s="190"/>
      <c r="H56" s="190"/>
      <c r="I56" s="190"/>
      <c r="J56" s="190"/>
      <c r="K56" s="191"/>
      <c r="L56" s="45"/>
      <c r="M56" s="202" t="s">
        <v>69</v>
      </c>
      <c r="N56" s="203"/>
      <c r="O56" s="117"/>
      <c r="P56" s="118"/>
      <c r="Q56" s="118"/>
      <c r="R56" s="118"/>
      <c r="S56" s="118"/>
      <c r="T56" s="118"/>
      <c r="U56" s="119"/>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 ref="B40:L40"/>
    <mergeCell ref="M50:U50"/>
    <mergeCell ref="B44:D44"/>
    <mergeCell ref="E44:K44"/>
    <mergeCell ref="M44:P44"/>
    <mergeCell ref="Q44:U44"/>
    <mergeCell ref="Q45:U46"/>
    <mergeCell ref="B46:D46"/>
    <mergeCell ref="E46:K46"/>
    <mergeCell ref="M46:P46"/>
    <mergeCell ref="B42:K42"/>
    <mergeCell ref="M42:U42"/>
    <mergeCell ref="P22:U28"/>
    <mergeCell ref="B24:H24"/>
    <mergeCell ref="B26:H26"/>
    <mergeCell ref="B28:C28"/>
    <mergeCell ref="D28:H28"/>
    <mergeCell ref="J28:N30"/>
    <mergeCell ref="P29:U30"/>
    <mergeCell ref="B30:C30"/>
    <mergeCell ref="D30:H30"/>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10:U10"/>
    <mergeCell ref="B12:H12"/>
    <mergeCell ref="J12:N12"/>
    <mergeCell ref="P12:U16"/>
    <mergeCell ref="B14:D14"/>
    <mergeCell ref="E14:H14"/>
    <mergeCell ref="J14:L14"/>
    <mergeCell ref="M14:N14"/>
    <mergeCell ref="B16:D16"/>
    <mergeCell ref="E16:H16"/>
    <mergeCell ref="M2:O2"/>
    <mergeCell ref="P2:R2"/>
    <mergeCell ref="M4:O4"/>
    <mergeCell ref="P4:R4"/>
    <mergeCell ref="B5:L5"/>
  </mergeCells>
  <conditionalFormatting sqref="P4:P5">
    <cfRule type="cellIs" dxfId="25"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tabSelected="1" workbookViewId="0">
      <selection activeCell="C11" sqref="C11"/>
    </sheetView>
  </sheetViews>
  <sheetFormatPr defaultColWidth="8.85546875" defaultRowHeight="15" x14ac:dyDescent="0.25"/>
  <cols>
    <col min="1" max="2" width="21.7109375" customWidth="1"/>
    <col min="3" max="3" width="22.42578125" customWidth="1"/>
    <col min="4" max="4" width="9.7109375" customWidth="1"/>
    <col min="5" max="6" width="10.7109375" bestFit="1" customWidth="1"/>
    <col min="7" max="7" width="16.28515625" customWidth="1"/>
    <col min="8" max="8" width="11.42578125" customWidth="1"/>
    <col min="9" max="9" width="13.28515625" customWidth="1"/>
    <col min="10" max="10" width="11.28515625" customWidth="1"/>
    <col min="11" max="11" width="11.140625" customWidth="1"/>
  </cols>
  <sheetData>
    <row r="1" spans="1:22" ht="45" x14ac:dyDescent="0.2">
      <c r="H1" s="21" t="s">
        <v>23</v>
      </c>
      <c r="I1" s="9" t="s">
        <v>71</v>
      </c>
      <c r="L1" s="14" t="s">
        <v>35</v>
      </c>
      <c r="M1" t="s">
        <v>24</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72</v>
      </c>
      <c r="B3" t="s">
        <v>73</v>
      </c>
      <c r="C3" t="s">
        <v>17</v>
      </c>
      <c r="D3" t="s">
        <v>70</v>
      </c>
      <c r="E3" t="s">
        <v>18</v>
      </c>
      <c r="F3" t="s">
        <v>19</v>
      </c>
      <c r="G3" t="s">
        <v>3</v>
      </c>
      <c r="H3" t="str">
        <f ca="1">OFFSET(setUp!$B$11,Entry_Ind!H2,0)</f>
        <v>12.5m Ropes</v>
      </c>
      <c r="I3" t="str">
        <f ca="1">OFFSET(setUp!$B$11,Entry_Ind!I2,0)</f>
        <v>200m Obs</v>
      </c>
      <c r="J3" t="str">
        <f ca="1">OFFSET(setUp!$B$11,Entry_Ind!J2,0)</f>
        <v>50m Carry</v>
      </c>
      <c r="K3" t="str">
        <f ca="1">OFFSET(setUp!$B$11,Entry_Ind!K2,0)</f>
        <v>100m Carry</v>
      </c>
      <c r="L3" t="str">
        <f ca="1">OFFSET(setUp!$B$11,Entry_Ind!L2,0)</f>
        <v>6 x 50 Obs</v>
      </c>
      <c r="M3" t="str">
        <f ca="1">OFFSET(setUp!$B$11,Entry_Ind!M2,0)</f>
        <v>6 x 50 Free</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74</v>
      </c>
      <c r="B4" s="23" t="s">
        <v>75</v>
      </c>
      <c r="C4" s="23">
        <v>30046473</v>
      </c>
      <c r="D4" s="23" t="s">
        <v>26</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76</v>
      </c>
      <c r="B5" s="23" t="s">
        <v>77</v>
      </c>
      <c r="C5" s="23"/>
      <c r="D5" s="23" t="s">
        <v>29</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79</v>
      </c>
      <c r="B6" s="23" t="s">
        <v>80</v>
      </c>
      <c r="C6" s="23"/>
      <c r="D6" s="23" t="s">
        <v>26</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83</v>
      </c>
      <c r="B7" s="23" t="s">
        <v>84</v>
      </c>
      <c r="C7" s="23"/>
      <c r="D7" s="23" t="s">
        <v>29</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104</v>
      </c>
      <c r="B8" s="4" t="s">
        <v>104</v>
      </c>
      <c r="C8" s="4">
        <v>1</v>
      </c>
      <c r="D8" s="4" t="s">
        <v>95</v>
      </c>
      <c r="E8" s="7">
        <v>32874</v>
      </c>
      <c r="F8" s="8">
        <f>IF(E8="","",DATEDIF(E8,setUp!$C$5,"Y"))</f>
        <v>25</v>
      </c>
      <c r="G8" s="29" t="s">
        <v>6</v>
      </c>
      <c r="H8" s="17">
        <v>1.3888888888888889E-4</v>
      </c>
      <c r="I8" s="17">
        <v>1.3888888888888889E-4</v>
      </c>
      <c r="J8" s="17">
        <v>1.3888888888888889E-4</v>
      </c>
      <c r="K8" s="17">
        <v>1.3888888888888889E-4</v>
      </c>
      <c r="L8" s="17">
        <v>1.3888888888888889E-4</v>
      </c>
      <c r="M8" s="17">
        <v>1.3888888888888889E-4</v>
      </c>
      <c r="N8" s="17"/>
      <c r="O8" s="17"/>
      <c r="P8" s="17"/>
      <c r="Q8" s="17"/>
      <c r="R8" s="17"/>
      <c r="S8" s="17"/>
      <c r="T8" s="17"/>
      <c r="U8" s="28" t="str">
        <f ca="1">OFFSET(setUp!$B$8,0,processing_ind!D7)</f>
        <v>Open</v>
      </c>
      <c r="V8" s="28" t="str">
        <f ca="1">OFFSET(setUp!$B$8,0,processing_ind!C7)</f>
        <v>Open</v>
      </c>
    </row>
    <row r="9" spans="1:22" x14ac:dyDescent="0.2">
      <c r="A9" s="4" t="s">
        <v>104</v>
      </c>
      <c r="B9" s="4" t="s">
        <v>104</v>
      </c>
      <c r="C9" s="4">
        <v>1</v>
      </c>
      <c r="D9" s="74" t="s">
        <v>95</v>
      </c>
      <c r="E9" s="7">
        <v>32874</v>
      </c>
      <c r="F9" s="8">
        <f>IF(E9="","",DATEDIF(E9,setUp!$C$5,"Y"))</f>
        <v>25</v>
      </c>
      <c r="G9" s="29" t="s">
        <v>8</v>
      </c>
      <c r="H9" s="17">
        <v>1.3888888888888889E-4</v>
      </c>
      <c r="I9" s="17">
        <v>1.3888888888888889E-4</v>
      </c>
      <c r="J9" s="17">
        <v>1.3888888888888889E-4</v>
      </c>
      <c r="K9" s="17">
        <v>1.3888888888888889E-4</v>
      </c>
      <c r="L9" s="17">
        <v>1.3888888888888889E-4</v>
      </c>
      <c r="M9" s="17">
        <v>1.3888888888888889E-4</v>
      </c>
      <c r="N9" s="17"/>
      <c r="O9" s="17"/>
      <c r="P9" s="17"/>
      <c r="Q9" s="17"/>
      <c r="R9" s="17"/>
      <c r="S9" s="17"/>
      <c r="T9" s="17"/>
      <c r="U9" s="28" t="str">
        <f ca="1">OFFSET(setUp!$B$8,0,processing_ind!D8)</f>
        <v>Open</v>
      </c>
      <c r="V9" s="28" t="str">
        <f ca="1">OFFSET(setUp!$B$8,0,processing_ind!C8)</f>
        <v>Open</v>
      </c>
    </row>
    <row r="10" spans="1:22" x14ac:dyDescent="0.2">
      <c r="A10" s="4"/>
      <c r="B10" s="4"/>
      <c r="C10" s="4"/>
      <c r="D10" s="74"/>
      <c r="E10" s="7"/>
      <c r="F10" s="8" t="str">
        <f>IF(E10="","",DATEDIF(E10,setUp!$C$5,"Y"))</f>
        <v/>
      </c>
      <c r="G10" s="29"/>
      <c r="H10" s="17"/>
      <c r="I10" s="17"/>
      <c r="J10" s="17"/>
      <c r="K10" s="17"/>
      <c r="L10" s="17"/>
      <c r="M10" s="17"/>
      <c r="N10" s="17"/>
      <c r="O10" s="17"/>
      <c r="P10" s="17"/>
      <c r="Q10" s="17"/>
      <c r="R10" s="17"/>
      <c r="S10" s="17"/>
      <c r="T10" s="17"/>
      <c r="U10" s="28" t="str">
        <f ca="1">OFFSET(setUp!$B$8,0,processing_ind!D9)</f>
        <v>AgeGroup</v>
      </c>
      <c r="V10" s="28" t="str">
        <f ca="1">OFFSET(setUp!$B$8,0,processing_ind!C9)</f>
        <v>AgeGroup</v>
      </c>
    </row>
    <row r="11" spans="1:22" x14ac:dyDescent="0.2">
      <c r="A11" s="4"/>
      <c r="B11" s="4"/>
      <c r="C11" s="4"/>
      <c r="D11" s="74"/>
      <c r="E11" s="7"/>
      <c r="F11" s="8" t="str">
        <f>IF(E11="","",DATEDIF(E11,setUp!$C$5,"Y"))</f>
        <v/>
      </c>
      <c r="G11" s="29"/>
      <c r="H11" s="17"/>
      <c r="I11" s="17"/>
      <c r="J11" s="17"/>
      <c r="K11" s="17"/>
      <c r="L11" s="17"/>
      <c r="M11" s="17"/>
      <c r="N11" s="17"/>
      <c r="O11" s="17"/>
      <c r="P11" s="17"/>
      <c r="Q11" s="17"/>
      <c r="R11" s="17"/>
      <c r="S11" s="17"/>
      <c r="T11" s="17"/>
      <c r="U11" s="28" t="str">
        <f ca="1">OFFSET(setUp!$B$8,0,processing_ind!D10)</f>
        <v>AgeGroup</v>
      </c>
      <c r="V11" s="28" t="str">
        <f ca="1">OFFSET(setUp!$B$8,0,processing_ind!C10)</f>
        <v>AgeGroup</v>
      </c>
    </row>
    <row r="12" spans="1:22" x14ac:dyDescent="0.2">
      <c r="A12" s="4"/>
      <c r="B12" s="4"/>
      <c r="C12" s="4"/>
      <c r="D12" s="74"/>
      <c r="E12" s="7"/>
      <c r="F12" s="8" t="str">
        <f>IF(E12="","",DATEDIF(E12,setUp!$C$5,"Y"))</f>
        <v/>
      </c>
      <c r="G12" s="29"/>
      <c r="H12" s="17"/>
      <c r="I12" s="17"/>
      <c r="J12" s="17"/>
      <c r="K12" s="17"/>
      <c r="L12" s="17"/>
      <c r="M12" s="17"/>
      <c r="N12" s="17"/>
      <c r="O12" s="17"/>
      <c r="P12" s="17"/>
      <c r="Q12" s="17"/>
      <c r="R12" s="17"/>
      <c r="S12" s="17"/>
      <c r="T12" s="17"/>
      <c r="U12" s="28" t="str">
        <f ca="1">OFFSET(setUp!$B$8,0,processing_ind!D11)</f>
        <v>AgeGroup</v>
      </c>
      <c r="V12" s="28" t="str">
        <f ca="1">OFFSET(setUp!$B$8,0,processing_ind!C11)</f>
        <v>AgeGroup</v>
      </c>
    </row>
    <row r="13" spans="1:22" x14ac:dyDescent="0.2">
      <c r="A13" s="4"/>
      <c r="B13" s="4"/>
      <c r="C13" s="4"/>
      <c r="D13" s="74"/>
      <c r="E13" s="7"/>
      <c r="F13" s="8" t="str">
        <f>IF(E13="","",DATEDIF(E13,setUp!$C$5,"Y"))</f>
        <v/>
      </c>
      <c r="G13" s="29"/>
      <c r="H13" s="17"/>
      <c r="I13" s="17"/>
      <c r="J13" s="17"/>
      <c r="K13" s="17"/>
      <c r="L13" s="17"/>
      <c r="M13" s="17"/>
      <c r="N13" s="17"/>
      <c r="O13" s="17"/>
      <c r="P13" s="17"/>
      <c r="Q13" s="17"/>
      <c r="R13" s="17"/>
      <c r="S13" s="17"/>
      <c r="T13" s="17"/>
      <c r="U13" s="28" t="str">
        <f ca="1">OFFSET(setUp!$B$8,0,processing_ind!D12)</f>
        <v>AgeGroup</v>
      </c>
      <c r="V13" s="28" t="str">
        <f ca="1">OFFSET(setUp!$B$8,0,processing_ind!C12)</f>
        <v>AgeGroup</v>
      </c>
    </row>
    <row r="14" spans="1:22" x14ac:dyDescent="0.2">
      <c r="A14" s="4"/>
      <c r="B14" s="4"/>
      <c r="C14" s="4"/>
      <c r="D14" s="74"/>
      <c r="E14" s="7"/>
      <c r="F14" s="8" t="str">
        <f>IF(E14="","",DATEDIF(E14,setUp!$C$5,"Y"))</f>
        <v/>
      </c>
      <c r="G14" s="29"/>
      <c r="H14" s="17"/>
      <c r="I14" s="17"/>
      <c r="J14" s="17"/>
      <c r="K14" s="17"/>
      <c r="L14" s="17"/>
      <c r="M14" s="17"/>
      <c r="N14" s="17"/>
      <c r="O14" s="17"/>
      <c r="P14" s="17"/>
      <c r="Q14" s="17"/>
      <c r="R14" s="17"/>
      <c r="S14" s="17"/>
      <c r="T14" s="17"/>
      <c r="U14" s="28" t="str">
        <f ca="1">OFFSET(setUp!$B$8,0,processing_ind!D13)</f>
        <v>AgeGroup</v>
      </c>
      <c r="V14" s="28" t="str">
        <f ca="1">OFFSET(setUp!$B$8,0,processing_ind!C13)</f>
        <v>AgeGroup</v>
      </c>
    </row>
    <row r="15" spans="1:22" x14ac:dyDescent="0.2">
      <c r="A15" s="4"/>
      <c r="B15" s="4"/>
      <c r="C15" s="4"/>
      <c r="D15" s="74"/>
      <c r="E15" s="7"/>
      <c r="F15" s="8" t="str">
        <f>IF(E15="","",DATEDIF(E15,setUp!$C$5,"Y"))</f>
        <v/>
      </c>
      <c r="G15" s="29"/>
      <c r="H15" s="17"/>
      <c r="I15" s="17"/>
      <c r="J15" s="17"/>
      <c r="K15" s="17"/>
      <c r="L15" s="17"/>
      <c r="M15" s="17"/>
      <c r="N15" s="17"/>
      <c r="O15" s="17"/>
      <c r="P15" s="17"/>
      <c r="Q15" s="17"/>
      <c r="R15" s="17"/>
      <c r="S15" s="17"/>
      <c r="T15" s="17"/>
      <c r="U15" s="28" t="str">
        <f ca="1">OFFSET(setUp!$B$8,0,processing_ind!D14)</f>
        <v>AgeGroup</v>
      </c>
      <c r="V15" s="28" t="str">
        <f ca="1">OFFSET(setUp!$B$8,0,processing_ind!C14)</f>
        <v>AgeGroup</v>
      </c>
    </row>
    <row r="16" spans="1:22" x14ac:dyDescent="0.2">
      <c r="A16" s="4"/>
      <c r="B16" s="4"/>
      <c r="C16" s="4"/>
      <c r="D16" s="74"/>
      <c r="E16" s="7"/>
      <c r="F16" s="8" t="str">
        <f>IF(E16="","",DATEDIF(E16,setUp!$C$5,"Y"))</f>
        <v/>
      </c>
      <c r="G16" s="29"/>
      <c r="H16" s="17"/>
      <c r="I16" s="17"/>
      <c r="J16" s="17"/>
      <c r="K16" s="17"/>
      <c r="L16" s="17"/>
      <c r="M16" s="17"/>
      <c r="N16" s="17"/>
      <c r="O16" s="17"/>
      <c r="P16" s="17"/>
      <c r="Q16" s="17"/>
      <c r="R16" s="17"/>
      <c r="S16" s="17"/>
      <c r="T16" s="17"/>
      <c r="U16" s="28" t="str">
        <f ca="1">OFFSET(setUp!$B$8,0,processing_ind!D15)</f>
        <v>AgeGroup</v>
      </c>
      <c r="V16" s="28" t="str">
        <f ca="1">OFFSET(setUp!$B$8,0,processing_ind!C15)</f>
        <v>AgeGroup</v>
      </c>
    </row>
    <row r="17" spans="1:22" x14ac:dyDescent="0.2">
      <c r="A17" s="4"/>
      <c r="B17" s="4"/>
      <c r="C17" s="4"/>
      <c r="D17" s="7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
      <c r="A18" s="4"/>
      <c r="B18" s="4"/>
      <c r="C18" s="4"/>
      <c r="D18" s="7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
      <c r="A19" s="4"/>
      <c r="B19" s="4"/>
      <c r="C19" s="4"/>
      <c r="D19" s="7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
      <c r="A20" s="4"/>
      <c r="B20" s="4"/>
      <c r="C20" s="4"/>
      <c r="D20" s="7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
      <c r="A21" s="4"/>
      <c r="B21" s="4"/>
      <c r="C21" s="4"/>
      <c r="D21" s="74"/>
      <c r="E21" s="7"/>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
      <c r="A22" s="4"/>
      <c r="B22" s="4"/>
      <c r="C22" s="4"/>
      <c r="D22" s="74"/>
      <c r="E22" s="7"/>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74"/>
      <c r="B32" s="74"/>
      <c r="C32" s="7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sheetProtection password="93A2" sheet="1" objects="1" scenarios="1"/>
  <conditionalFormatting sqref="H3:T3">
    <cfRule type="cellIs" dxfId="24" priority="6" operator="equal">
      <formula>0</formula>
    </cfRule>
  </conditionalFormatting>
  <conditionalFormatting sqref="G4:G152">
    <cfRule type="cellIs" dxfId="23" priority="1" stopIfTrue="1" operator="equal">
      <formula>U4</formula>
    </cfRule>
    <cfRule type="cellIs" dxfId="22"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G31:G152</xm:sqref>
        </x14:dataValidation>
        <x14:dataValidation type="list" allowBlank="1" showInputMessage="1" showErrorMessage="1">
          <x14:formula1>
            <xm:f>setUp!$D$8:$H$8</xm:f>
          </x14:formula1>
          <xm:sqref>G8:G30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C10" sqref="C10"/>
    </sheetView>
  </sheetViews>
  <sheetFormatPr defaultColWidth="8.85546875" defaultRowHeight="15" x14ac:dyDescent="0.25"/>
  <cols>
    <col min="1" max="1" width="21.7109375" customWidth="1"/>
    <col min="2" max="2" width="22.42578125" customWidth="1"/>
    <col min="3" max="3" width="9.7109375" customWidth="1"/>
    <col min="4" max="4" width="10.7109375" bestFit="1" customWidth="1"/>
    <col min="5" max="5" width="10.7109375" customWidth="1"/>
    <col min="6" max="6" width="10.42578125" customWidth="1"/>
    <col min="7" max="7" width="11.42578125" customWidth="1"/>
    <col min="8" max="8" width="13.28515625" customWidth="1"/>
    <col min="9" max="9" width="12.85546875" customWidth="1"/>
    <col min="10" max="10" width="11.140625" customWidth="1"/>
  </cols>
  <sheetData>
    <row r="1" spans="1:19" ht="45" x14ac:dyDescent="0.2">
      <c r="G1" s="21" t="s">
        <v>23</v>
      </c>
      <c r="H1" s="9" t="s">
        <v>71</v>
      </c>
      <c r="K1" s="14" t="s">
        <v>35</v>
      </c>
      <c r="L1" t="s">
        <v>24</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30</v>
      </c>
      <c r="B3" t="s">
        <v>31</v>
      </c>
      <c r="C3" t="s">
        <v>32</v>
      </c>
      <c r="D3" t="s">
        <v>33</v>
      </c>
      <c r="E3" t="s">
        <v>70</v>
      </c>
      <c r="F3" t="s">
        <v>3</v>
      </c>
      <c r="G3" t="str">
        <f ca="1">OFFSET(setUp!$B$26,Entry_Ind!H2,0)</f>
        <v>12.5m Line</v>
      </c>
      <c r="H3" t="str">
        <f ca="1">OFFSET(setUp!$B$26,Entry_Ind!I2,0)</f>
        <v>4 x 50 Medley</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t="s">
        <v>104</v>
      </c>
      <c r="B4" s="11" t="s">
        <v>104</v>
      </c>
      <c r="C4" s="11" t="s">
        <v>104</v>
      </c>
      <c r="D4" s="11" t="s">
        <v>104</v>
      </c>
      <c r="E4" s="4" t="s">
        <v>95</v>
      </c>
      <c r="F4" s="4" t="s">
        <v>6</v>
      </c>
      <c r="G4" s="17">
        <v>3.4722222222222224E-4</v>
      </c>
      <c r="H4" s="17">
        <v>3.4722222222222224E-4</v>
      </c>
      <c r="I4" s="17">
        <v>3.4722222222222224E-4</v>
      </c>
      <c r="J4" s="17"/>
      <c r="K4" s="17"/>
      <c r="L4" s="17"/>
      <c r="M4" s="17"/>
      <c r="N4" s="17"/>
      <c r="O4" s="17"/>
      <c r="P4" s="17"/>
      <c r="Q4" s="17"/>
      <c r="R4" s="17"/>
      <c r="S4" s="17"/>
    </row>
    <row r="5" spans="1:19" x14ac:dyDescent="0.2">
      <c r="A5" s="11" t="s">
        <v>104</v>
      </c>
      <c r="B5" s="11" t="s">
        <v>104</v>
      </c>
      <c r="C5" s="11" t="s">
        <v>104</v>
      </c>
      <c r="D5" s="11" t="s">
        <v>104</v>
      </c>
      <c r="E5" s="4" t="s">
        <v>95</v>
      </c>
      <c r="F5" s="4" t="s">
        <v>8</v>
      </c>
      <c r="G5" s="17">
        <v>3.4722222222222224E-4</v>
      </c>
      <c r="H5" s="17">
        <v>3.4722222222222224E-4</v>
      </c>
      <c r="I5" s="17">
        <v>3.4722222222222224E-4</v>
      </c>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18"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defaultColWidth="8.85546875" defaultRowHeight="15" x14ac:dyDescent="0.25"/>
  <cols>
    <col min="2" max="2" width="5.7109375" customWidth="1"/>
    <col min="3" max="3" width="7.28515625" customWidth="1"/>
    <col min="4" max="4" width="22.7109375" customWidth="1"/>
    <col min="5" max="5" width="18.85546875" customWidth="1"/>
  </cols>
  <sheetData>
    <row r="1" spans="2:18" x14ac:dyDescent="0.2">
      <c r="F1">
        <v>1</v>
      </c>
      <c r="G1">
        <v>2</v>
      </c>
      <c r="H1">
        <v>3</v>
      </c>
      <c r="I1">
        <v>4</v>
      </c>
      <c r="J1">
        <v>5</v>
      </c>
      <c r="K1">
        <v>6</v>
      </c>
      <c r="L1">
        <v>7</v>
      </c>
      <c r="M1">
        <v>8</v>
      </c>
      <c r="N1">
        <v>9</v>
      </c>
      <c r="O1">
        <v>10</v>
      </c>
      <c r="P1">
        <v>11</v>
      </c>
      <c r="Q1">
        <v>12</v>
      </c>
      <c r="R1">
        <v>13</v>
      </c>
    </row>
    <row r="2" spans="2:18" x14ac:dyDescent="0.2">
      <c r="B2" s="207" t="s">
        <v>21</v>
      </c>
      <c r="C2" s="207"/>
      <c r="D2" t="s">
        <v>81</v>
      </c>
      <c r="E2" t="s">
        <v>82</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1</v>
      </c>
      <c r="K4">
        <f ca="1">CHOOSE(OFFSET(setUp!$B$11,K$1,$E4)+1,IF($C4=$E4,0,IF(OFFSET(setUp!$B$11,K$1,$C4)=2,2,0)),1,1)</f>
        <v>1</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1</v>
      </c>
      <c r="K6">
        <f ca="1">CHOOSE(OFFSET(setUp!$B$11,K$1,$E6)+1,IF($C6=$E6,0,IF(OFFSET(setUp!$B$11,K$1,$C6)=2,2,0)),1,1)</f>
        <v>1</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26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2</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1</v>
      </c>
      <c r="K7">
        <f ca="1">CHOOSE(OFFSET(setUp!$B$11,K$1,$E7)+1,IF($C7=$E7,0,IF(OFFSET(setUp!$B$11,K$1,$C7)=2,2,0)),1,1)</f>
        <v>1</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26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4</v>
      </c>
      <c r="F8">
        <f ca="1">CHOOSE(OFFSET(setUp!$B$11,F$1,$E8)+1,IF($C8=$E8,0,IF(OFFSET(setUp!$B$11,F$1,$C8)=2,2,0)),1,1)</f>
        <v>1</v>
      </c>
      <c r="G8">
        <f ca="1">CHOOSE(OFFSET(setUp!$B$11,G$1,$E8)+1,IF($C8=$E8,0,IF(OFFSET(setUp!$B$11,G$1,$C8)=2,2,0)),1,1)</f>
        <v>1</v>
      </c>
      <c r="H8">
        <f ca="1">CHOOSE(OFFSET(setUp!$B$11,H$1,$E8)+1,IF($C8=$E8,0,IF(OFFSET(setUp!$B$11,H$1,$C8)=2,2,0)),1,1)</f>
        <v>1</v>
      </c>
      <c r="I8">
        <f ca="1">CHOOSE(OFFSET(setUp!$B$11,I$1,$E8)+1,IF($C8=$E8,0,IF(OFFSET(setUp!$B$11,I$1,$C8)=2,2,0)),1,1)</f>
        <v>1</v>
      </c>
      <c r="J8">
        <f ca="1">CHOOSE(OFFSET(setUp!$B$11,J$1,$E8)+1,IF($C8=$E8,0,IF(OFFSET(setUp!$B$11,J$1,$C8)=2,2,0)),1,1)</f>
        <v>1</v>
      </c>
      <c r="K8">
        <f ca="1">CHOOSE(OFFSET(setUp!$B$11,K$1,$E8)+1,IF($C8=$E8,0,IF(OFFSET(setUp!$B$11,K$1,$C8)=2,2,0)),1,1)</f>
        <v>1</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116</v>
      </c>
      <c r="C9">
        <f>IF(AND(B9&gt;=setUp!C$9,B9&lt;=setUp!C$10),1,IF(AND(B9&gt;=setUp!D$9,B9&lt;=setUp!D$10),2,IF(AND(B9&gt;=setUp!E$9,B9&lt;=setUp!E$10),3,IF(AND(B9&gt;=setUp!F$9,B9&lt;=setUp!F$10),4,IF(AND(B9&gt;=setUp!G$9,B9&lt;=setUp!G$10),5,0)))))</f>
        <v>0</v>
      </c>
      <c r="D9">
        <f>IF(AND(Entry_Ind!F10&gt;=setUp!C$9,Entry_Ind!F10&lt;=setUp!C$10),1,IF(AND(Entry_Ind!F10&gt;=setUp!D$9,Entry_Ind!F10&lt;=setUp!D$10),2,IF(AND(Entry_Ind!F10&gt;=setUp!E$9,Entry_Ind!F10&lt;=setUp!E$10),3,IF(AND(Entry_Ind!F10&gt;=setUp!F$9,Entry_Ind!F10&lt;=setUp!F$10),4,IF(AND(Entry_Ind!I10&gt;=setUp!G$9,Entry_Ind!F10&lt;=setUp!G$10),5,0)))))</f>
        <v>0</v>
      </c>
      <c r="E9">
        <f>IFERROR(HLOOKUP(Entry_Ind!G10,setUp!$C$8:$G$11,4,FALSE),6)</f>
        <v>6</v>
      </c>
      <c r="F9">
        <f ca="1">CHOOSE(OFFSET(setUp!$B$11,F$1,$E9)+1,IF($C9=$E9,0,IF(OFFSET(setUp!$B$11,F$1,$C9)=2,2,0)),1,1)</f>
        <v>0</v>
      </c>
      <c r="G9">
        <f ca="1">CHOOSE(OFFSET(setUp!$B$11,G$1,$E9)+1,IF($C9=$E9,0,IF(OFFSET(setUp!$B$11,G$1,$C9)=2,2,0)),1,1)</f>
        <v>0</v>
      </c>
      <c r="H9">
        <f ca="1">CHOOSE(OFFSET(setUp!$B$11,H$1,$E9)+1,IF($C9=$E9,0,IF(OFFSET(setUp!$B$11,H$1,$C9)=2,2,0)),1,1)</f>
        <v>0</v>
      </c>
      <c r="I9">
        <f ca="1">CHOOSE(OFFSET(setUp!$B$11,I$1,$E9)+1,IF($C9=$E9,0,IF(OFFSET(setUp!$B$11,I$1,$C9)=2,2,0)),1,1)</f>
        <v>0</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116</v>
      </c>
      <c r="C10">
        <f>IF(AND(B10&gt;=setUp!C$9,B10&lt;=setUp!C$10),1,IF(AND(B10&gt;=setUp!D$9,B10&lt;=setUp!D$10),2,IF(AND(B10&gt;=setUp!E$9,B10&lt;=setUp!E$10),3,IF(AND(B10&gt;=setUp!F$9,B10&lt;=setUp!F$10),4,IF(AND(B10&gt;=setUp!G$9,B10&lt;=setUp!G$10),5,0)))))</f>
        <v>0</v>
      </c>
      <c r="D10">
        <f>IF(AND(Entry_Ind!F11&gt;=setUp!C$9,Entry_Ind!F11&lt;=setUp!C$10),1,IF(AND(Entry_Ind!F11&gt;=setUp!D$9,Entry_Ind!F11&lt;=setUp!D$10),2,IF(AND(Entry_Ind!F11&gt;=setUp!E$9,Entry_Ind!F11&lt;=setUp!E$10),3,IF(AND(Entry_Ind!F11&gt;=setUp!F$9,Entry_Ind!F11&lt;=setUp!F$10),4,IF(AND(Entry_Ind!I11&gt;=setUp!G$9,Entry_Ind!F11&lt;=setUp!G$10),5,0)))))</f>
        <v>0</v>
      </c>
      <c r="E10">
        <f>IFERROR(HLOOKUP(Entry_Ind!G11,setUp!$C$8:$G$11,4,FALSE),6)</f>
        <v>6</v>
      </c>
      <c r="F10">
        <f ca="1">CHOOSE(OFFSET(setUp!$B$11,F$1,$E10)+1,IF($C10=$E10,0,IF(OFFSET(setUp!$B$11,F$1,$C10)=2,2,0)),1,1)</f>
        <v>0</v>
      </c>
      <c r="G10">
        <f ca="1">CHOOSE(OFFSET(setUp!$B$11,G$1,$E10)+1,IF($C10=$E10,0,IF(OFFSET(setUp!$B$11,G$1,$C10)=2,2,0)),1,1)</f>
        <v>0</v>
      </c>
      <c r="H10">
        <f ca="1">CHOOSE(OFFSET(setUp!$B$11,H$1,$E10)+1,IF($C10=$E10,0,IF(OFFSET(setUp!$B$11,H$1,$C10)=2,2,0)),1,1)</f>
        <v>0</v>
      </c>
      <c r="I10">
        <f ca="1">CHOOSE(OFFSET(setUp!$B$11,I$1,$E10)+1,IF($C10=$E10,0,IF(OFFSET(setUp!$B$11,I$1,$C10)=2,2,0)),1,1)</f>
        <v>0</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116</v>
      </c>
      <c r="C11">
        <f>IF(AND(B11&gt;=setUp!C$9,B11&lt;=setUp!C$10),1,IF(AND(B11&gt;=setUp!D$9,B11&lt;=setUp!D$10),2,IF(AND(B11&gt;=setUp!E$9,B11&lt;=setUp!E$10),3,IF(AND(B11&gt;=setUp!F$9,B11&lt;=setUp!F$10),4,IF(AND(B11&gt;=setUp!G$9,B11&lt;=setUp!G$10),5,0)))))</f>
        <v>0</v>
      </c>
      <c r="D11">
        <f>IF(AND(Entry_Ind!F12&gt;=setUp!C$9,Entry_Ind!F12&lt;=setUp!C$10),1,IF(AND(Entry_Ind!F12&gt;=setUp!D$9,Entry_Ind!F12&lt;=setUp!D$10),2,IF(AND(Entry_Ind!F12&gt;=setUp!E$9,Entry_Ind!F12&lt;=setUp!E$10),3,IF(AND(Entry_Ind!F12&gt;=setUp!F$9,Entry_Ind!F12&lt;=setUp!F$10),4,IF(AND(Entry_Ind!I12&gt;=setUp!G$9,Entry_Ind!F12&lt;=setUp!G$10),5,0)))))</f>
        <v>0</v>
      </c>
      <c r="E11">
        <f>IFERROR(HLOOKUP(Entry_Ind!G12,setUp!$C$8:$G$11,4,FALSE),6)</f>
        <v>6</v>
      </c>
      <c r="F11">
        <f ca="1">CHOOSE(OFFSET(setUp!$B$11,F$1,$E11)+1,IF($C11=$E11,0,IF(OFFSET(setUp!$B$11,F$1,$C11)=2,2,0)),1,1)</f>
        <v>0</v>
      </c>
      <c r="G11">
        <f ca="1">CHOOSE(OFFSET(setUp!$B$11,G$1,$E11)+1,IF($C11=$E11,0,IF(OFFSET(setUp!$B$11,G$1,$C11)=2,2,0)),1,1)</f>
        <v>0</v>
      </c>
      <c r="H11">
        <f ca="1">CHOOSE(OFFSET(setUp!$B$11,H$1,$E11)+1,IF($C11=$E11,0,IF(OFFSET(setUp!$B$11,H$1,$C11)=2,2,0)),1,1)</f>
        <v>0</v>
      </c>
      <c r="I11">
        <f ca="1">CHOOSE(OFFSET(setUp!$B$11,I$1,$E11)+1,IF($C11=$E11,0,IF(OFFSET(setUp!$B$11,I$1,$C11)=2,2,0)),1,1)</f>
        <v>0</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116</v>
      </c>
      <c r="C12">
        <f>IF(AND(B12&gt;=setUp!C$9,B12&lt;=setUp!C$10),1,IF(AND(B12&gt;=setUp!D$9,B12&lt;=setUp!D$10),2,IF(AND(B12&gt;=setUp!E$9,B12&lt;=setUp!E$10),3,IF(AND(B12&gt;=setUp!F$9,B12&lt;=setUp!F$10),4,IF(AND(B12&gt;=setUp!G$9,B12&lt;=setUp!G$10),5,0)))))</f>
        <v>0</v>
      </c>
      <c r="D12">
        <f>IF(AND(Entry_Ind!F13&gt;=setUp!C$9,Entry_Ind!F13&lt;=setUp!C$10),1,IF(AND(Entry_Ind!F13&gt;=setUp!D$9,Entry_Ind!F13&lt;=setUp!D$10),2,IF(AND(Entry_Ind!F13&gt;=setUp!E$9,Entry_Ind!F13&lt;=setUp!E$10),3,IF(AND(Entry_Ind!F13&gt;=setUp!F$9,Entry_Ind!F13&lt;=setUp!F$10),4,IF(AND(Entry_Ind!I13&gt;=setUp!G$9,Entry_Ind!F13&lt;=setUp!G$10),5,0)))))</f>
        <v>0</v>
      </c>
      <c r="E12">
        <f>IFERROR(HLOOKUP(Entry_Ind!G13,setUp!$C$8:$G$11,4,FALSE),6)</f>
        <v>6</v>
      </c>
      <c r="F12">
        <f ca="1">CHOOSE(OFFSET(setUp!$B$11,F$1,$E12)+1,IF($C12=$E12,0,IF(OFFSET(setUp!$B$11,F$1,$C12)=2,2,0)),1,1)</f>
        <v>0</v>
      </c>
      <c r="G12">
        <f ca="1">CHOOSE(OFFSET(setUp!$B$11,G$1,$E12)+1,IF($C12=$E12,0,IF(OFFSET(setUp!$B$11,G$1,$C12)=2,2,0)),1,1)</f>
        <v>0</v>
      </c>
      <c r="H12">
        <f ca="1">CHOOSE(OFFSET(setUp!$B$11,H$1,$E12)+1,IF($C12=$E12,0,IF(OFFSET(setUp!$B$11,H$1,$C12)=2,2,0)),1,1)</f>
        <v>0</v>
      </c>
      <c r="I12">
        <f ca="1">CHOOSE(OFFSET(setUp!$B$11,I$1,$E12)+1,IF($C12=$E12,0,IF(OFFSET(setUp!$B$11,I$1,$C12)=2,2,0)),1,1)</f>
        <v>0</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116</v>
      </c>
      <c r="C13">
        <f>IF(AND(B13&gt;=setUp!C$9,B13&lt;=setUp!C$10),1,IF(AND(B13&gt;=setUp!D$9,B13&lt;=setUp!D$10),2,IF(AND(B13&gt;=setUp!E$9,B13&lt;=setUp!E$10),3,IF(AND(B13&gt;=setUp!F$9,B13&lt;=setUp!F$10),4,IF(AND(B13&gt;=setUp!G$9,B13&lt;=setUp!G$10),5,0)))))</f>
        <v>0</v>
      </c>
      <c r="D13">
        <f>IF(AND(Entry_Ind!F14&gt;=setUp!C$9,Entry_Ind!F14&lt;=setUp!C$10),1,IF(AND(Entry_Ind!F14&gt;=setUp!D$9,Entry_Ind!F14&lt;=setUp!D$10),2,IF(AND(Entry_Ind!F14&gt;=setUp!E$9,Entry_Ind!F14&lt;=setUp!E$10),3,IF(AND(Entry_Ind!F14&gt;=setUp!F$9,Entry_Ind!F14&lt;=setUp!F$10),4,IF(AND(Entry_Ind!I14&gt;=setUp!G$9,Entry_Ind!F14&lt;=setUp!G$10),5,0)))))</f>
        <v>0</v>
      </c>
      <c r="E13">
        <f>IFERROR(HLOOKUP(Entry_Ind!G14,setUp!$C$8:$G$11,4,FALSE),6)</f>
        <v>6</v>
      </c>
      <c r="F13">
        <f ca="1">CHOOSE(OFFSET(setUp!$B$11,F$1,$E13)+1,IF($C13=$E13,0,IF(OFFSET(setUp!$B$11,F$1,$C13)=2,2,0)),1,1)</f>
        <v>0</v>
      </c>
      <c r="G13">
        <f ca="1">CHOOSE(OFFSET(setUp!$B$11,G$1,$E13)+1,IF($C13=$E13,0,IF(OFFSET(setUp!$B$11,G$1,$C13)=2,2,0)),1,1)</f>
        <v>0</v>
      </c>
      <c r="H13">
        <f ca="1">CHOOSE(OFFSET(setUp!$B$11,H$1,$E13)+1,IF($C13=$E13,0,IF(OFFSET(setUp!$B$11,H$1,$C13)=2,2,0)),1,1)</f>
        <v>0</v>
      </c>
      <c r="I13">
        <f ca="1">CHOOSE(OFFSET(setUp!$B$11,I$1,$E13)+1,IF($C13=$E13,0,IF(OFFSET(setUp!$B$11,I$1,$C13)=2,2,0)),1,1)</f>
        <v>0</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116</v>
      </c>
      <c r="C14">
        <f>IF(AND(B14&gt;=setUp!C$9,B14&lt;=setUp!C$10),1,IF(AND(B14&gt;=setUp!D$9,B14&lt;=setUp!D$10),2,IF(AND(B14&gt;=setUp!E$9,B14&lt;=setUp!E$10),3,IF(AND(B14&gt;=setUp!F$9,B14&lt;=setUp!F$10),4,IF(AND(B14&gt;=setUp!G$9,B14&lt;=setUp!G$10),5,0)))))</f>
        <v>0</v>
      </c>
      <c r="D14">
        <f>IF(AND(Entry_Ind!F15&gt;=setUp!C$9,Entry_Ind!F15&lt;=setUp!C$10),1,IF(AND(Entry_Ind!F15&gt;=setUp!D$9,Entry_Ind!F15&lt;=setUp!D$10),2,IF(AND(Entry_Ind!F15&gt;=setUp!E$9,Entry_Ind!F15&lt;=setUp!E$10),3,IF(AND(Entry_Ind!F15&gt;=setUp!F$9,Entry_Ind!F15&lt;=setUp!F$10),4,IF(AND(Entry_Ind!I15&gt;=setUp!G$9,Entry_Ind!F15&lt;=setUp!G$10),5,0)))))</f>
        <v>0</v>
      </c>
      <c r="E14">
        <f>IFERROR(HLOOKUP(Entry_Ind!G15,setUp!$C$8:$G$11,4,FALSE),6)</f>
        <v>6</v>
      </c>
      <c r="F14">
        <f ca="1">CHOOSE(OFFSET(setUp!$B$11,F$1,$E14)+1,IF($C14=$E14,0,IF(OFFSET(setUp!$B$11,F$1,$C14)=2,2,0)),1,1)</f>
        <v>0</v>
      </c>
      <c r="G14">
        <f ca="1">CHOOSE(OFFSET(setUp!$B$11,G$1,$E14)+1,IF($C14=$E14,0,IF(OFFSET(setUp!$B$11,G$1,$C14)=2,2,0)),1,1)</f>
        <v>0</v>
      </c>
      <c r="H14">
        <f ca="1">CHOOSE(OFFSET(setUp!$B$11,H$1,$E14)+1,IF($C14=$E14,0,IF(OFFSET(setUp!$B$11,H$1,$C14)=2,2,0)),1,1)</f>
        <v>0</v>
      </c>
      <c r="I14">
        <f ca="1">CHOOSE(OFFSET(setUp!$B$11,I$1,$E14)+1,IF($C14=$E14,0,IF(OFFSET(setUp!$B$11,I$1,$C14)=2,2,0)),1,1)</f>
        <v>0</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116</v>
      </c>
      <c r="C15">
        <f>IF(AND(B15&gt;=setUp!C$9,B15&lt;=setUp!C$10),1,IF(AND(B15&gt;=setUp!D$9,B15&lt;=setUp!D$10),2,IF(AND(B15&gt;=setUp!E$9,B15&lt;=setUp!E$10),3,IF(AND(B15&gt;=setUp!F$9,B15&lt;=setUp!F$10),4,IF(AND(B15&gt;=setUp!G$9,B15&lt;=setUp!G$10),5,0)))))</f>
        <v>0</v>
      </c>
      <c r="D15">
        <f>IF(AND(Entry_Ind!F16&gt;=setUp!C$9,Entry_Ind!F16&lt;=setUp!C$10),1,IF(AND(Entry_Ind!F16&gt;=setUp!D$9,Entry_Ind!F16&lt;=setUp!D$10),2,IF(AND(Entry_Ind!F16&gt;=setUp!E$9,Entry_Ind!F16&lt;=setUp!E$10),3,IF(AND(Entry_Ind!F16&gt;=setUp!F$9,Entry_Ind!F16&lt;=setUp!F$10),4,IF(AND(Entry_Ind!I16&gt;=setUp!G$9,Entry_Ind!F16&lt;=setUp!G$10),5,0)))))</f>
        <v>0</v>
      </c>
      <c r="E15">
        <f>IFERROR(HLOOKUP(Entry_Ind!G16,setUp!$C$8:$G$11,4,FALSE),6)</f>
        <v>6</v>
      </c>
      <c r="F15">
        <f ca="1">CHOOSE(OFFSET(setUp!$B$11,F$1,$E15)+1,IF($C15=$E15,0,IF(OFFSET(setUp!$B$11,F$1,$C15)=2,2,0)),1,1)</f>
        <v>0</v>
      </c>
      <c r="G15">
        <f ca="1">CHOOSE(OFFSET(setUp!$B$11,G$1,$E15)+1,IF($C15=$E15,0,IF(OFFSET(setUp!$B$11,G$1,$C15)=2,2,0)),1,1)</f>
        <v>0</v>
      </c>
      <c r="H15">
        <f ca="1">CHOOSE(OFFSET(setUp!$B$11,H$1,$E15)+1,IF($C15=$E15,0,IF(OFFSET(setUp!$B$11,H$1,$C15)=2,2,0)),1,1)</f>
        <v>0</v>
      </c>
      <c r="I15">
        <f ca="1">CHOOSE(OFFSET(setUp!$B$11,I$1,$E15)+1,IF($C15=$E15,0,IF(OFFSET(setUp!$B$11,I$1,$C15)=2,2,0)),1,1)</f>
        <v>0</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defaultColWidth="8.85546875" defaultRowHeight="15" x14ac:dyDescent="0.25"/>
  <cols>
    <col min="5" max="5" width="18.85546875" customWidth="1"/>
  </cols>
  <sheetData>
    <row r="1" spans="5:18" x14ac:dyDescent="0.2">
      <c r="F1">
        <v>1</v>
      </c>
      <c r="G1">
        <v>2</v>
      </c>
      <c r="H1">
        <v>3</v>
      </c>
      <c r="I1">
        <v>4</v>
      </c>
      <c r="J1">
        <v>5</v>
      </c>
      <c r="K1">
        <v>6</v>
      </c>
      <c r="L1">
        <v>7</v>
      </c>
      <c r="M1">
        <v>8</v>
      </c>
      <c r="N1">
        <v>9</v>
      </c>
      <c r="O1">
        <v>10</v>
      </c>
      <c r="P1">
        <v>11</v>
      </c>
      <c r="Q1">
        <v>12</v>
      </c>
      <c r="R1">
        <v>13</v>
      </c>
    </row>
    <row r="2" spans="5:18" x14ac:dyDescent="0.2">
      <c r="E2" t="s">
        <v>20</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4</v>
      </c>
      <c r="F4">
        <f ca="1">CHOOSE(OFFSET(setUp!$B$26,F$1,$E4)+1,IF($C4=$E4,0,IF(OFFSET(setUp!$B$26,F$1,$C4)=2,2,0)),1,1)</f>
        <v>1</v>
      </c>
      <c r="G4">
        <f ca="1">CHOOSE(OFFSET(setUp!$B$26,G$1,$E4)+1,IF($C4=$E4,0,IF(OFFSET(setUp!$B$26,G$1,$C4)=2,2,0)),1,1)</f>
        <v>1</v>
      </c>
      <c r="H4">
        <f ca="1">CHOOSE(OFFSET(setUp!$B$26,H$1,$E4)+1,IF($C4=$E4,0,IF(OFFSET(setUp!$B$26,H$1,$C4)=2,2,0)),1,1)</f>
        <v>1</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
  <sheetViews>
    <sheetView workbookViewId="0">
      <selection sqref="A1:D1"/>
    </sheetView>
  </sheetViews>
  <sheetFormatPr defaultRowHeight="15" x14ac:dyDescent="0.25"/>
  <cols>
    <col min="1" max="1" width="38.85546875" customWidth="1"/>
    <col min="2" max="2" width="35.85546875" customWidth="1"/>
  </cols>
  <sheetData>
    <row r="1" spans="1:4" ht="409.5" x14ac:dyDescent="0.25">
      <c r="A1" s="78" t="s">
        <v>110</v>
      </c>
      <c r="B1" s="78" t="s">
        <v>111</v>
      </c>
      <c r="C1" s="78" t="s">
        <v>112</v>
      </c>
      <c r="D1" s="7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setUp</vt:lpstr>
      <vt:lpstr>Overview </vt:lpstr>
      <vt:lpstr>Entry_Ind</vt:lpstr>
      <vt:lpstr>Entry_Team</vt:lpstr>
      <vt:lpstr>processing_ind</vt:lpstr>
      <vt:lpstr>processing_tem</vt:lpstr>
      <vt:lpstr>Sheet1</vt:lpstr>
      <vt:lpstr>Catagory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2015-11-27T19:03:43Z</dcterms:modified>
</cp:coreProperties>
</file>